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906" activeTab="10"/>
  </bookViews>
  <sheets>
    <sheet name="ตารางที่1" sheetId="1" r:id="rId1"/>
    <sheet name="ตาราง 2" sheetId="2" r:id="rId2"/>
    <sheet name="ตาราง3" sheetId="3" r:id="rId3"/>
    <sheet name="ตาราง4" sheetId="4" r:id="rId4"/>
    <sheet name="ตารางที่ 5" sheetId="5" r:id="rId5"/>
    <sheet name="ตาราง6" sheetId="6" r:id="rId6"/>
    <sheet name="ตาราง7" sheetId="7" r:id="rId7"/>
    <sheet name="ตารางที่ 7 (2)" sheetId="8" r:id="rId8"/>
    <sheet name="ตาราง8 " sheetId="9" r:id="rId9"/>
    <sheet name="ตาราง9" sheetId="10" r:id="rId10"/>
    <sheet name="ตาราง 9 (2)" sheetId="11" r:id="rId11"/>
    <sheet name="ตาราง10" sheetId="12" r:id="rId12"/>
    <sheet name="ตาราง11(54-53)" sheetId="13" r:id="rId13"/>
    <sheet name="ตาราง11 (2)" sheetId="14" r:id="rId14"/>
    <sheet name="ตาราง1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fn.BAHTTEXT" hidden="1">#NAME?</definedName>
    <definedName name="DAT1" localSheetId="13">'[1]1'!#REF!</definedName>
    <definedName name="DAT1" localSheetId="5">'[1]1'!#REF!</definedName>
    <definedName name="DAT1" localSheetId="6">#REF!</definedName>
    <definedName name="DAT1" localSheetId="8">#REF!</definedName>
    <definedName name="DAT1" localSheetId="4">'[1]1'!#REF!</definedName>
    <definedName name="DAT1">'[1]1'!#REF!</definedName>
    <definedName name="DAT10" localSheetId="13">#REF!</definedName>
    <definedName name="DAT10" localSheetId="8">#REF!</definedName>
    <definedName name="DAT10">#REF!</definedName>
    <definedName name="DAT2" localSheetId="13">#REF!</definedName>
    <definedName name="DAT2" localSheetId="8">#REF!</definedName>
    <definedName name="DAT2">#REF!</definedName>
    <definedName name="DAT3" localSheetId="13">#REF!</definedName>
    <definedName name="DAT3" localSheetId="8">#REF!</definedName>
    <definedName name="DAT3">#REF!</definedName>
    <definedName name="DAT4" localSheetId="13">#REF!</definedName>
    <definedName name="DAT4" localSheetId="8">#REF!</definedName>
    <definedName name="DAT4">#REF!</definedName>
    <definedName name="DAT5" localSheetId="13">#REF!</definedName>
    <definedName name="DAT5" localSheetId="8">#REF!</definedName>
    <definedName name="DAT5">#REF!</definedName>
    <definedName name="DAT6" localSheetId="13">#REF!</definedName>
    <definedName name="DAT6" localSheetId="8">#REF!</definedName>
    <definedName name="DAT6">#REF!</definedName>
    <definedName name="DAT7" localSheetId="13">#REF!</definedName>
    <definedName name="DAT7" localSheetId="8">#REF!</definedName>
    <definedName name="DAT7">#REF!</definedName>
    <definedName name="DAT8" localSheetId="13">#REF!</definedName>
    <definedName name="DAT8" localSheetId="8">#REF!</definedName>
    <definedName name="DAT8">#REF!</definedName>
    <definedName name="DAT9" localSheetId="13">#REF!</definedName>
    <definedName name="DAT9" localSheetId="8">#REF!</definedName>
    <definedName name="DAT9">#REF!</definedName>
    <definedName name="iiiii" localSheetId="13">#REF!</definedName>
    <definedName name="iiiii" localSheetId="5">#REF!</definedName>
    <definedName name="iiiii" localSheetId="4">#REF!</definedName>
    <definedName name="iiiii">#REF!</definedName>
    <definedName name="oiuo" localSheetId="13">#REF!</definedName>
    <definedName name="oiuo">#REF!</definedName>
    <definedName name="_xlnm.Print_Area" localSheetId="1">'ตาราง 2'!$A$1:$O$41</definedName>
    <definedName name="_xlnm.Print_Area" localSheetId="10">'ตาราง 9 (2)'!$A$1:$D$33</definedName>
    <definedName name="_xlnm.Print_Area" localSheetId="11">'ตาราง10'!$A$1:$T$25</definedName>
    <definedName name="_xlnm.Print_Area" localSheetId="13">'ตาราง11 (2)'!$A$1:$O$11</definedName>
    <definedName name="_xlnm.Print_Area" localSheetId="12">'ตาราง11(54-53)'!$CB$1:$FE$41</definedName>
    <definedName name="_xlnm.Print_Area" localSheetId="14">'ตาราง12'!$A$1:$K$35</definedName>
    <definedName name="_xlnm.Print_Area" localSheetId="2">'ตาราง3'!$A$1:$J$82</definedName>
    <definedName name="_xlnm.Print_Area" localSheetId="3">'ตาราง4'!$A$1:$I$14</definedName>
    <definedName name="_xlnm.Print_Area" localSheetId="5">'ตาราง6'!$A$1:$I$9</definedName>
    <definedName name="_xlnm.Print_Area" localSheetId="6">'ตาราง7'!$A$1:$V$87</definedName>
    <definedName name="_xlnm.Print_Area" localSheetId="8">'ตาราง8 '!$A$1:$U$30</definedName>
    <definedName name="_xlnm.Print_Area" localSheetId="9">'ตาราง9'!$K$1:$W$48</definedName>
    <definedName name="_xlnm.Print_Area" localSheetId="4">'ตารางที่ 5'!$A$1:$J$44</definedName>
    <definedName name="_xlnm.Print_Area" localSheetId="7">'ตารางที่ 7 (2)'!$A$1:$D$77</definedName>
    <definedName name="_xlnm.Print_Area" localSheetId="0">'ตารางที่1'!$A$1:$E$46</definedName>
    <definedName name="_xlnm.Print_Titles" localSheetId="12">'ตาราง11(54-53)'!$4:$17</definedName>
    <definedName name="_xlnm.Print_Titles" localSheetId="2">'ตาราง3'!$1:$5</definedName>
    <definedName name="_xlnm.Print_Titles" localSheetId="6">'ตาราง7'!$4:$8</definedName>
    <definedName name="_xlnm.Print_Titles" localSheetId="9">'ตาราง9'!$1:$7</definedName>
    <definedName name="_xlnm.Print_Titles" localSheetId="4">'ตารางที่ 5'!$4:$5</definedName>
    <definedName name="T" localSheetId="13">#REF!</definedName>
    <definedName name="T" localSheetId="8">#REF!</definedName>
    <definedName name="T">#REF!</definedName>
    <definedName name="TEST0" localSheetId="13">#REF!</definedName>
    <definedName name="TEST0" localSheetId="8">#REF!</definedName>
    <definedName name="TEST0">#REF!</definedName>
    <definedName name="TEST1" localSheetId="8">#REF!</definedName>
    <definedName name="TEST1">#REF!</definedName>
    <definedName name="TEST10" localSheetId="8">#REF!</definedName>
    <definedName name="TEST10">#REF!</definedName>
    <definedName name="TEST11" localSheetId="8">#REF!</definedName>
    <definedName name="TEST11">#REF!</definedName>
    <definedName name="TEST12" localSheetId="8">#REF!</definedName>
    <definedName name="TEST12">#REF!</definedName>
    <definedName name="TEST13" localSheetId="8">#REF!</definedName>
    <definedName name="TEST13">#REF!</definedName>
    <definedName name="TEST14" localSheetId="8">#REF!</definedName>
    <definedName name="TEST14">#REF!</definedName>
    <definedName name="TEST15" localSheetId="8">#REF!</definedName>
    <definedName name="TEST15">#REF!</definedName>
    <definedName name="TEST16" localSheetId="8">#REF!</definedName>
    <definedName name="TEST16">#REF!</definedName>
    <definedName name="TEST17" localSheetId="8">#REF!</definedName>
    <definedName name="TEST17">#REF!</definedName>
    <definedName name="TEST18" localSheetId="8">#REF!</definedName>
    <definedName name="TEST18">#REF!</definedName>
    <definedName name="TEST19" localSheetId="8">#REF!</definedName>
    <definedName name="TEST19">#REF!</definedName>
    <definedName name="TEST2" localSheetId="8">#REF!</definedName>
    <definedName name="TEST2">#REF!</definedName>
    <definedName name="TEST3" localSheetId="8">#REF!</definedName>
    <definedName name="TEST3">#REF!</definedName>
    <definedName name="TEST4" localSheetId="8">#REF!</definedName>
    <definedName name="TEST4">#REF!</definedName>
    <definedName name="TEST5" localSheetId="8">#REF!</definedName>
    <definedName name="TEST5">#REF!</definedName>
    <definedName name="TEST6" localSheetId="8">#REF!</definedName>
    <definedName name="TEST6">#REF!</definedName>
    <definedName name="TEST7" localSheetId="8">#REF!</definedName>
    <definedName name="TEST7">#REF!</definedName>
    <definedName name="TEST8" localSheetId="8">#REF!</definedName>
    <definedName name="TEST8">#REF!</definedName>
    <definedName name="TEST9" localSheetId="8">#REF!</definedName>
    <definedName name="TEST9">#REF!</definedName>
    <definedName name="TESTHKEY" localSheetId="13">#REF!</definedName>
    <definedName name="TESTHKEY" localSheetId="8">#REF!</definedName>
    <definedName name="TESTHKEY">#REF!</definedName>
    <definedName name="TESTKEYS" localSheetId="13">#REF!</definedName>
    <definedName name="TESTKEYS" localSheetId="8">#REF!</definedName>
    <definedName name="TESTKEYS">#REF!</definedName>
    <definedName name="TESTVKEY" localSheetId="13">#REF!</definedName>
    <definedName name="TESTVKEY" localSheetId="8">#REF!</definedName>
    <definedName name="TESTVKEY">#REF!</definedName>
    <definedName name="tttt" localSheetId="13">#REF!</definedName>
    <definedName name="tttt">#REF!</definedName>
    <definedName name="xx" localSheetId="13">#REF!</definedName>
    <definedName name="xx" localSheetId="5">#REF!</definedName>
    <definedName name="xx" localSheetId="4">#REF!</definedName>
    <definedName name="xx">#REF!</definedName>
    <definedName name="การ" localSheetId="13">#REF!</definedName>
    <definedName name="การ" localSheetId="2">#REF!</definedName>
    <definedName name="การ" localSheetId="5">#REF!</definedName>
    <definedName name="การ" localSheetId="4">#REF!</definedName>
    <definedName name="การ">#REF!</definedName>
    <definedName name="การ1" localSheetId="13">#REF!</definedName>
    <definedName name="การ1" localSheetId="5">#REF!</definedName>
    <definedName name="การ1">#REF!</definedName>
    <definedName name="เครื่องจักรกล_กรมปภสภาพ" localSheetId="13">#REF!</definedName>
    <definedName name="เครื่องจักรกล_กรมปภสภาพ" localSheetId="2">#REF!</definedName>
    <definedName name="เครื่องจักรกล_กรมปภสภาพ" localSheetId="5">#REF!</definedName>
    <definedName name="เครื่องจักรกล_กรมปภสภาพ" localSheetId="4">#REF!</definedName>
    <definedName name="เครื่องจักรกล_กรมปภสภาพ">#REF!</definedName>
    <definedName name="เครื่องจักรกล_กรมปภสภาพNOE" localSheetId="13">#REF!</definedName>
    <definedName name="เครื่องจักรกล_กรมปภสภาพNOE" localSheetId="2">#REF!</definedName>
    <definedName name="เครื่องจักรกล_กรมปภสภาพNOE" localSheetId="5">#REF!</definedName>
    <definedName name="เครื่องจักรกล_กรมปภสภาพNOE" localSheetId="4">#REF!</definedName>
    <definedName name="เครื่องจักรกล_กรมปภสภาพNOE">#REF!</definedName>
    <definedName name="เครื่องจักรกล_แท็บไขว้" localSheetId="13">#REF!</definedName>
    <definedName name="เครื่องจักรกล_แท็บไขว้" localSheetId="2">#REF!</definedName>
    <definedName name="เครื่องจักรกล_แท็บไขว้" localSheetId="5">#REF!</definedName>
    <definedName name="เครื่องจักรกล_แท็บไขว้" localSheetId="4">#REF!</definedName>
    <definedName name="เครื่องจักรกล_แท็บไขว้">#REF!</definedName>
    <definedName name="ทำใหม่ต้นทุน2" localSheetId="11">'[7]รวม1'!#REF!</definedName>
    <definedName name="ทำใหม่ต้นทุน2" localSheetId="13">'[7]รวม1'!#REF!</definedName>
    <definedName name="ทำใหม่ต้นทุน2" localSheetId="12">'[7]รวม1'!#REF!</definedName>
    <definedName name="ทำใหม่ต้นทุน2" localSheetId="14">'[7]รวม1'!#REF!</definedName>
    <definedName name="ทำใหม่ต้นทุน2" localSheetId="5">#REF!</definedName>
    <definedName name="ทำใหม่ต้นทุน2" localSheetId="6">'[7]รวม1'!#REF!</definedName>
    <definedName name="ทำใหม่ต้นทุน2" localSheetId="8">'[7]รวม1'!#REF!</definedName>
    <definedName name="ทำใหม่ต้นทุน2" localSheetId="9">'[7]รวม1'!#REF!</definedName>
    <definedName name="ทำใหม่ต้นทุน2" localSheetId="4">#REF!</definedName>
    <definedName name="ทำใหม่ต้นทุน2">#REF!</definedName>
    <definedName name="ป" localSheetId="13">#REF!</definedName>
    <definedName name="ป" localSheetId="5">#REF!</definedName>
    <definedName name="ป" localSheetId="4">#REF!</definedName>
    <definedName name="ป">#REF!</definedName>
    <definedName name="พพพพ" localSheetId="13">#REF!</definedName>
    <definedName name="พพพพ">#REF!</definedName>
    <definedName name="รรรรร" localSheetId="13">#REF!</definedName>
    <definedName name="รรรรร" localSheetId="5">#REF!</definedName>
    <definedName name="รรรรร" localSheetId="4">#REF!</definedName>
    <definedName name="รรรรร">#REF!</definedName>
    <definedName name="วเสาสเ" localSheetId="13">#REF!</definedName>
    <definedName name="วเสาสเ" localSheetId="5">#REF!</definedName>
    <definedName name="วเสาสเ" localSheetId="4">#REF!</definedName>
    <definedName name="วเสาสเ">#REF!</definedName>
    <definedName name="สวยส" localSheetId="13">#REF!</definedName>
    <definedName name="สวยส">#REF!</definedName>
    <definedName name="สสสสส" localSheetId="13">#REF!</definedName>
    <definedName name="สสสสส">#REF!</definedName>
  </definedNames>
  <calcPr fullCalcOnLoad="1"/>
</workbook>
</file>

<file path=xl/comments12.xml><?xml version="1.0" encoding="utf-8"?>
<comments xmlns="http://schemas.openxmlformats.org/spreadsheetml/2006/main">
  <authors>
    <author>Corporate Edition</author>
  </authors>
  <commentList>
    <comment ref="B8" authorId="0">
      <text>
        <r>
          <rPr>
            <b/>
            <sz val="9"/>
            <rFont val="Tahoma"/>
            <family val="2"/>
          </rPr>
          <t>Corporate Edition: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<sst xmlns="http://schemas.openxmlformats.org/spreadsheetml/2006/main" count="1850" uniqueCount="587">
  <si>
    <t>รายงานต้นทุนต่อหน่วยผลผลิต</t>
  </si>
  <si>
    <t>ประจำปีงบประมาณ พ.ศ. 2554</t>
  </si>
  <si>
    <t>ตารางที่ 1  รายงานต้นทุนรวมของหน่วยงานโดยแยกประเภทตามแหล่งเงิน</t>
  </si>
  <si>
    <t>ประเภทค่าใช้จ่าย</t>
  </si>
  <si>
    <t>เงินในงบประมาณ</t>
  </si>
  <si>
    <t xml:space="preserve">เงินนอกงบประมาณ </t>
  </si>
  <si>
    <t>งบกลาง</t>
  </si>
  <si>
    <t>รวม</t>
  </si>
  <si>
    <t>รวมต้นทุนผลผลิต</t>
  </si>
  <si>
    <t>หมายเหตุ :</t>
  </si>
  <si>
    <t>ค่าใช้จ่ายในระบบ GFMIS</t>
  </si>
  <si>
    <t>คงเหลือค่าใช้จ่ายที่นำไปคำนวณต้นทุนผลผลิต</t>
  </si>
  <si>
    <t>ตารางที่ 2 รายงานต้นทุนตามศูนย์ต้นทุนแยกตามประเภทค่าใช้จ่าย</t>
  </si>
  <si>
    <t>ศูนย์ต้นทุน</t>
  </si>
  <si>
    <t>ค่าใช้จ่ายทางตรง</t>
  </si>
  <si>
    <t>ค่าใช้จ่ายทางอ้อม</t>
  </si>
  <si>
    <t>ค่าใช้จ่ายบุคลากร</t>
  </si>
  <si>
    <t>ศูนย์ต้นทุนหลัก</t>
  </si>
  <si>
    <t>ศูนย์ต้นทุนสนับสนุน</t>
  </si>
  <si>
    <t>ตารางที่ 3 รายงานต้นทุนกิจกรรมย่อยแยกตามแหล่งของเงิน</t>
  </si>
  <si>
    <t>ชื่อกิจกรรมย่อย</t>
  </si>
  <si>
    <t>เงินใน</t>
  </si>
  <si>
    <t>เงินนอก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</si>
  <si>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</si>
  <si>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</si>
  <si>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</si>
  <si>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</si>
  <si>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</si>
  <si>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ตารางที่ 4 รายงานต้นทุนกิจกรรมหลักแยกตามแหล่งของเงิน</t>
  </si>
  <si>
    <t>กิจกรรมหลัก</t>
  </si>
  <si>
    <t>เงินนอกงบประมาณ</t>
  </si>
  <si>
    <t>ตารางที่ 5  รายงานต้นทุนผลผลิตย่อยแยกตามแหล่งของเงิน</t>
  </si>
  <si>
    <t>ผลผลิตย่อย</t>
  </si>
  <si>
    <t>ตารางที่ 6 รายงานต้นทุนผลผลิตหลักแยกตามแหล่งของเงิน</t>
  </si>
  <si>
    <t>ตารางเปรียบเทียบผลการคำนวณต้นทุนผลผลิตระหว่างปีงบประมาณ พ.ศ.2553 และ ปีงบประมาณ พ.ศ.2554</t>
  </si>
  <si>
    <t>กิจกรรมย่อย</t>
  </si>
  <si>
    <t>ต้นทุนผลผลิตประจำปีงบประมาณ พ.ศ.2553 (ต.ค. 52 - ก.ย. 53)</t>
  </si>
  <si>
    <t>ต้นทุนผลผลิตประจำปีงบประมาณ พ.ศ.2554 (ต.ค. 53 - ก.ย. 54)</t>
  </si>
  <si>
    <t>ผลการเปรียบเทียบ</t>
  </si>
  <si>
    <t xml:space="preserve">เงินนอก </t>
  </si>
  <si>
    <t>ค่าเสื่อม</t>
  </si>
  <si>
    <t>ต้นทุน</t>
  </si>
  <si>
    <t>หน่วย</t>
  </si>
  <si>
    <t xml:space="preserve"> เงินนอก</t>
  </si>
  <si>
    <t>งปม.</t>
  </si>
  <si>
    <t>ราคา</t>
  </si>
  <si>
    <t>นับ</t>
  </si>
  <si>
    <t>ต่อหน่วย</t>
  </si>
  <si>
    <t xml:space="preserve">รวม </t>
  </si>
  <si>
    <t>เพิ่ม /(ลด)</t>
  </si>
  <si>
    <t xml:space="preserve">ต่อหน่วย </t>
  </si>
  <si>
    <t>เพิ่ม/(ลด)</t>
  </si>
  <si>
    <t>%</t>
  </si>
  <si>
    <t>ต้นทุนผลผลิตประจำปีงบประมาณ พ.ศ. 2553 (ต.ค. 52 - ก.ย. 53)</t>
  </si>
  <si>
    <t>ผลผลิตหลัก</t>
  </si>
  <si>
    <t>รวมต้นทุนทั้งสิ้น</t>
  </si>
  <si>
    <t>รายงานเปรียบเทียบผลการคำนวณต้นทุนผลผลิตระหว่างปีงบประมาณ พ.ศ.2553 และ ปีงบประมาณ พ.ศ.2554</t>
  </si>
  <si>
    <t>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</si>
  <si>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ต้นทุนคงที่</t>
  </si>
  <si>
    <t>ต้นทุนผันแปร</t>
  </si>
  <si>
    <t>ค่าใช้จ่าย</t>
  </si>
  <si>
    <t>ฝึกอบรม</t>
  </si>
  <si>
    <t>เดินทาง</t>
  </si>
  <si>
    <r>
      <t>ตารางที่ 12</t>
    </r>
    <r>
      <rPr>
        <b/>
        <sz val="16"/>
        <rFont val="Cordia New"/>
        <family val="2"/>
      </rPr>
      <t xml:space="preserve"> รายงานเปรียบเทียบต้นทุนทางอ้อมตามลักษณะของต้นทุน (คงที่ / ผันแปร)</t>
    </r>
  </si>
  <si>
    <t xml:space="preserve">               (หน่วย : บาท)</t>
  </si>
  <si>
    <t>ปีงบประมาณ พ.ศ.2553</t>
  </si>
  <si>
    <t>ปีงบประมาณ พ.ศ.2554</t>
  </si>
  <si>
    <t>ต้นทุนทางอ้อม</t>
  </si>
  <si>
    <t>กรมป่าไม้</t>
  </si>
  <si>
    <t>สำนักป้องกันรักษาป่าและควบคุมไฟป่า</t>
  </si>
  <si>
    <t>สำนักจัดการที่ดินป่าไม้</t>
  </si>
  <si>
    <t>สำนักส่งเสริมการปลูกป่า</t>
  </si>
  <si>
    <t>สำนักจัดการป่าชุมชน</t>
  </si>
  <si>
    <t>สำนักโครงการพระราชดำริและกิจการพิเศษ</t>
  </si>
  <si>
    <t>สำนักการอนุญาต</t>
  </si>
  <si>
    <t>สำนักวิจัยและพัฒนาการป่าไม้</t>
  </si>
  <si>
    <t>สำนักงานความหลากหลายทางชีวภาพด้านป่าไม้</t>
  </si>
  <si>
    <t>สำนักบริหารกลาง</t>
  </si>
  <si>
    <t>สำนักแผนงานและสารสนเทศ</t>
  </si>
  <si>
    <t>กลุ่มตรวจสอบภายใน</t>
  </si>
  <si>
    <t>กลุ่มพัฒนาระบบบริหาร</t>
  </si>
  <si>
    <t>สำนักกฎหมาย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</si>
  <si>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</si>
  <si>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</si>
  <si>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</si>
  <si>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</si>
  <si>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</si>
  <si>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</si>
  <si>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</si>
  <si>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</si>
  <si>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</si>
  <si>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</si>
  <si>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</si>
  <si>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</si>
  <si>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(สงขลา)</t>
  </si>
  <si>
    <t>สำนักจัดการทรัพยากรป่าไม้ที่ 4 สาขานครสวรรค์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</si>
  <si>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</si>
  <si>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</si>
  <si>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</si>
  <si>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</si>
  <si>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สำนักจัดการทรัพยากรป่าไม้ที่ 13 สาขานราธิวาส</t>
  </si>
  <si>
    <t xml:space="preserve"> กิจกรรมอำนวยการงานบริหารกลาง</t>
  </si>
  <si>
    <t xml:space="preserve"> - ด้านการเงินและบัญชี*</t>
  </si>
  <si>
    <t xml:space="preserve"> - ด้านการพัสดุ*</t>
  </si>
  <si>
    <t xml:space="preserve"> - ด้านบริหารบุคลากร*</t>
  </si>
  <si>
    <t xml:space="preserve"> - ด้านพัฒนาทรัพยากรบุคคล*</t>
  </si>
  <si>
    <t xml:space="preserve"> - ด้านงานสารบรรณ*</t>
  </si>
  <si>
    <t xml:space="preserve"> - ด้านยานพาหนะ*</t>
  </si>
  <si>
    <t xml:space="preserve"> กิจกรรมอำนวยการงานประชาสัมพันธ์ </t>
  </si>
  <si>
    <t xml:space="preserve"> กิจกรรมอำนวยการงานแผนงานและสารสนเทศ*</t>
  </si>
  <si>
    <t xml:space="preserve"> กิจกรรมปรับปรุงข้อมูลสารสนเทศภูมิศาสตร์ป่าไม้</t>
  </si>
  <si>
    <t xml:space="preserve"> กิจกรรมพัฒนาระบบสารสนเทศป่าไม้</t>
  </si>
  <si>
    <t xml:space="preserve"> กิจกรรมเฝ้าระวังการเปลี่ยนแปลงพื้นที่ป่าไม้</t>
  </si>
  <si>
    <t xml:space="preserve"> กิจกรรมการบริการประชาชน</t>
  </si>
  <si>
    <t>เงินช่วยเหลือพิเศษกรณีเสียชีวิต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</si>
  <si>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</si>
  <si>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</si>
  <si>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</si>
  <si>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</si>
  <si>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</si>
  <si>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</si>
  <si>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</si>
  <si>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</si>
  <si>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</si>
  <si>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เงินบำเหน็จดำรงชีพ</t>
  </si>
  <si>
    <t>เงินชดเชยกรณีเลิกจ้าง</t>
  </si>
  <si>
    <t>บำเหน็จรายเดือนสำหรับการเบิกเงินบำเหน็จลูกจ้าง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</si>
  <si>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</si>
  <si>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</si>
  <si>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</si>
  <si>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</si>
  <si>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พักเบิกเงินอุดหนุน</t>
  </si>
  <si>
    <t>TE-กรมบัญชีกลางโอนเงินกู้ให้หน่วยงาน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</si>
  <si>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</si>
  <si>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</si>
  <si>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</si>
  <si>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</si>
  <si>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TE-หน่วยงานโอนเงินให้หน่วยงานอื่น</t>
  </si>
  <si>
    <t>TE-ภายในกรมเดียวกัน</t>
  </si>
  <si>
    <t xml:space="preserve"> กิจกรรมป้องกันและปราบปรามการบุกรุกทำลายทรัพยากรป่าไม้</t>
  </si>
  <si>
    <t xml:space="preserve"> กิจกรรมป้องกันไฟป่าและควบคุมหมอกควัน</t>
  </si>
  <si>
    <t xml:space="preserve"> กิจกรรมดูแลรักษาและจัดเก็บไม้ของกลางป่าสาละวิน</t>
  </si>
  <si>
    <t xml:space="preserve"> กิจกรรมดำเนินการตามยุทธการแก้ไขปัญหาวิกฤตป่าไม้</t>
  </si>
  <si>
    <t xml:space="preserve"> กิจกรรมจัดการที่ดิน</t>
  </si>
  <si>
    <t xml:space="preserve"> กิจกรรมจัดทำแนวเขตป่าสงวนแห่งชาติ</t>
  </si>
  <si>
    <t xml:space="preserve"> กิจกรรมบำรุงรักษาสวนป่าเดิม</t>
  </si>
  <si>
    <t xml:space="preserve"> กิจกรรมโครงการรักษ์น้ำ รักป่า ร่วมใจถวายพระแม่ของแผ่นดิน</t>
  </si>
  <si>
    <t xml:space="preserve"> กิจกรรมค่าชดเชยการดูแลสวนป่าองค์การอุตสาหกรรมป่าไม้</t>
  </si>
  <si>
    <t xml:space="preserve"> กิจกรรมเพาะชำกล้าไม้เพื่อเพิ่มพื้นที่สีเขียว</t>
  </si>
  <si>
    <t xml:space="preserve"> กิจกรรมพัฒนาและจัดการผลผลิตสวนป่า</t>
  </si>
  <si>
    <t xml:space="preserve"> กิจกรรมส่งเสริมอาชีพด้านป่าไม้</t>
  </si>
  <si>
    <t>กิจกรรมฟื้นฟูสภาพป่าเพื่อแก้ไขปัญหาภาวะโลกร้อน</t>
  </si>
  <si>
    <t>โครงการส่งเสริมการปลูกต้นไม้เพื่อเศรษฐกิจ สังคม และสิ่งแวดล้อม</t>
  </si>
  <si>
    <t xml:space="preserve"> กิจกรรมส่งเสริมการจัดการป่าชุมชน</t>
  </si>
  <si>
    <t xml:space="preserve"> กิจกรรมพัฒนาป่าไม้ร่วมกับองค์กรและเครือข่ายแบบบูรณาการ</t>
  </si>
  <si>
    <t xml:space="preserve"> กิจกรรมพัฒนาวนศาสตร์ชุมชน </t>
  </si>
  <si>
    <t xml:space="preserve"> กิจกรรมพัฒนาป่าชุมชนเมืองเพื่อลดสภาวะโลกร้อน</t>
  </si>
  <si>
    <t xml:space="preserve"> โครงการศูนย์การเรียนรู้ด้านทรัพยากรธรรมชาติและสิ่งแวดล้อม จังหวัดพิษณุโลก</t>
  </si>
  <si>
    <t xml:space="preserve"> กิจกรรมโครงการสายใยรักแห่งครอบครัว</t>
  </si>
  <si>
    <t xml:space="preserve"> กิจกรรมโครงการพัฒนาป่าไม้อันเนื่องมาจากพระราชดำริ</t>
  </si>
  <si>
    <t xml:space="preserve"> กิจกรรมส่งเสริมและพัฒนาพันธุ์ไม้ป่าดิบชื้นเป็นพืชเศรษฐกิจ จ.ยะลา</t>
  </si>
  <si>
    <t xml:space="preserve"> กิจกรรมโครงการหมู่บ้านรักษ์ป่าลุ่มน้ำทะเลสาบสงขลา</t>
  </si>
  <si>
    <t xml:space="preserve"> กิจกรรมบริการด้านการอนุญาต</t>
  </si>
  <si>
    <t>กิจกรรมดำเนินการตามพระราชบัญญัติเลื่อยโซ่ยนต์ พ.ศ. 2545</t>
  </si>
  <si>
    <t xml:space="preserve"> กิจกรรมโครงการส่งเสริมและพัฒนาการใช้ประโยชน์ไม้ขนาดเล็กและของป่า</t>
  </si>
  <si>
    <t xml:space="preserve"> กิจกรรมตรวจสอบรับรองคุณภาพผลิตภัณฑ์ป่าไม้และตรวจพิสูจน์ไม้</t>
  </si>
  <si>
    <t xml:space="preserve"> กิจกรรมพัฒนาศักยภาพงานวิจัยด้านป่าไม้</t>
  </si>
  <si>
    <t xml:space="preserve"> กิจกรรมวนวัฒนวิจัย     </t>
  </si>
  <si>
    <t xml:space="preserve"> กิจกรรมวิจัยเศรษฐกิจป่าไม้</t>
  </si>
  <si>
    <t xml:space="preserve"> กิจกรรมวิจัยและพัฒนาการใช้ประโยชน์ไม้สวนป่าเชิงพาณิชย์ </t>
  </si>
  <si>
    <t xml:space="preserve"> กิจกรรมวิจัยและพัฒนาการใช้ประโยชน์ไม้และผลิตผลป่าไม้</t>
  </si>
  <si>
    <t xml:space="preserve"> กิจกรรมพัฒนาและถ่ายทอดเทคโนโลยี</t>
  </si>
  <si>
    <t xml:space="preserve"> กิจกรรมวิจัยความหลากหลายทางชีวภาพด้านป่าไม้</t>
  </si>
  <si>
    <t>กิจกรรมโครงการอนุรักษ์และพัฒนาด้านความหลากหลายทางชีวภาพ</t>
  </si>
  <si>
    <t xml:space="preserve"> กิจกรรมป้องกันและปราบปรามการบุกรุกทำลายทรัพยากรป่าไม้ (เงินนอก)</t>
  </si>
  <si>
    <t xml:space="preserve"> กิจกรรมป้องกันไฟป่าและควบคุมหมอกควัน (เงินนอก)</t>
  </si>
  <si>
    <t>โครงการป่าในเมืองเพื่อการศึกษา "กล้ายิ้ม" ฯ (เงินนอก)</t>
  </si>
  <si>
    <t xml:space="preserve"> กิจกรรมอำนวยการงานตรวจสอบภายใน*</t>
  </si>
  <si>
    <t xml:space="preserve"> กิจกรรมส่งเสริมงานด้านต่างประเทศ</t>
  </si>
  <si>
    <t xml:space="preserve"> กิจกรรมพัฒนาคุณภาพการปฏิบัติงานราชการ*</t>
  </si>
  <si>
    <t xml:space="preserve"> กิจกรรมบริหารจัดการงานนิติการ</t>
  </si>
  <si>
    <t>ไร่</t>
  </si>
  <si>
    <t>คดี</t>
  </si>
  <si>
    <t>ราย</t>
  </si>
  <si>
    <t>กิโลเมตร</t>
  </si>
  <si>
    <t>กล้า</t>
  </si>
  <si>
    <t>จังหวัด</t>
  </si>
  <si>
    <t>หมู่บ้าน</t>
  </si>
  <si>
    <t>แห่ง</t>
  </si>
  <si>
    <t>ชนิด</t>
  </si>
  <si>
    <t>เครื่อง</t>
  </si>
  <si>
    <t>เรื่อง</t>
  </si>
  <si>
    <t>ภาค</t>
  </si>
  <si>
    <t>โครงการ</t>
  </si>
  <si>
    <t>หน่วยงาน</t>
  </si>
  <si>
    <t>ครั้ง</t>
  </si>
  <si>
    <t>ระบบ</t>
  </si>
  <si>
    <t>งาน / คน วัน</t>
  </si>
  <si>
    <t>รายการ</t>
  </si>
  <si>
    <t>เรื่อง (ด้าน)</t>
  </si>
  <si>
    <t>คน</t>
  </si>
  <si>
    <t>กิจกรรม</t>
  </si>
  <si>
    <t>บุคคล</t>
  </si>
  <si>
    <t>ชั่วโมง / คน</t>
  </si>
  <si>
    <t>เอกสาร</t>
  </si>
  <si>
    <t>ก.ม.</t>
  </si>
  <si>
    <t>3. กิจกรรมหลักฟื้นฟูป่าไม้</t>
  </si>
  <si>
    <t>4. กิจกรรมหลักส่งเสริมและพัฒนาการป่าไม้</t>
  </si>
  <si>
    <t>5. กิจกรรมหลักบริหารจัดการงานป่าไม้</t>
  </si>
  <si>
    <t>6. กิจกรรมหลักพัฒนางานวิจัยด้านป่าไม้</t>
  </si>
  <si>
    <t>องค์ความรู้จากงานวิจัยในพื้นที่ป่าไม้</t>
  </si>
  <si>
    <t>ด้าน</t>
  </si>
  <si>
    <t>7. กิจกรรมหลักจัดทำฐานข้อมูลความหลากหลายทางชีวภาพ</t>
  </si>
  <si>
    <t>พื้นที่ป่าสงวนแห่งชาติได้รับการป้องกันและดูแลรักษา</t>
  </si>
  <si>
    <t>พื้นที่ป่าสงวนแห่งชาติได้รับการป้องกันภัยจากการเกิดไฟป่า</t>
  </si>
  <si>
    <t>คดีไม้ของกลางป่าสาละวิน</t>
  </si>
  <si>
    <t>ราษฏรที่ได้รับการตรวจสอบเพื่อรับรองสิทธิทำกินในพื้นที่ป่าสงวนแห่งชาติ</t>
  </si>
  <si>
    <t>ระยะทางการจัดทำเครื่องหมายแสดงแนวเขตป่าสงวนแห่งชาติ</t>
  </si>
  <si>
    <t xml:space="preserve">บำรุงป่า </t>
  </si>
  <si>
    <t>ฟื้นฟูสภาพป่า</t>
  </si>
  <si>
    <t>ได้รับพื้นที่สวนป่า</t>
  </si>
  <si>
    <t>จังหวัดที่มีพื้นที่ปลูกป่าของเอกชนที่ได้รับการส่งเสริมและพัฒนา</t>
  </si>
  <si>
    <t>พื้นที่ที่เข้าร่วมโครงการ (เกษตรกรที่เข้าร่วมโครงการ 7,500 ราย)</t>
  </si>
  <si>
    <t>ราษฎรในชุมชนได้รับการส่งเสริมให้มีส่วนร่วมจัดการป่าชุมชน</t>
  </si>
  <si>
    <t>องค์กรและเครือข่ายในพื้นที่เป้าหมายทั่วประเทศ</t>
  </si>
  <si>
    <t>ชุมชนที่ได้รับการส่งเสริมและพัฒนาศักยภาพการจัดการพื้นที่ในรูปแบบป่าชุมชนและระบบวนเกษตร</t>
  </si>
  <si>
    <t>จำนวนสวนสาธารณะเพื่ออำนวยประโยชน์ด้านการพักผ่อนหย่อนใจและการศึกษาธรรมชาติ</t>
  </si>
  <si>
    <t>จำนวนศูนย์การเรียนรู้ด้านทรัพยากรธรรมชาติและสิ่งแวดล้อม</t>
  </si>
  <si>
    <t>จำนวนหมู่บ้านที่ได้รับการส่งเสริม</t>
  </si>
  <si>
    <t>ส่งเสริมการดำเนินงานในหมู่บ้านเป้าหมาย</t>
  </si>
  <si>
    <t>พื้นที่ป่าได้รับการฟื้นฟูและพัฒนา</t>
  </si>
  <si>
    <t>พันธุ์พืชป่าที่มีศักยภาพ และได้รับการพัฒนาและส่งเสริม</t>
  </si>
  <si>
    <t>หมู่บ้านที่ได้รับการฟื้นฟูและพัฒนา</t>
  </si>
  <si>
    <t>จำนวนประชาชนและหน่วยงานที่ไดรับบริการด้านการอนุญาตอุตสาหกรรมไม้และการใช้ประโยชน์ในพื้นที่ป่าไม้</t>
  </si>
  <si>
    <t>จำนวนเลื่อยโซ่ยนต์ที่มาขอรับบริการตามพระราชบัญญัติเลื่อยโซ่ยนต์ พ.ศ. 2545</t>
  </si>
  <si>
    <t>องค์ความรู้จากงานวิจัยด้านป่าไม้</t>
  </si>
  <si>
    <t>งานวิจัยที่ดำเนินการในปีงบประมาณ</t>
  </si>
  <si>
    <t>ชุมชนเครือข่าย องค์กรเอกชนและภาครัฐที่ได้รับการส่งเสริมและถ่ายทอดเทคโนโลยีงานวิจัยด้านป่าไม้</t>
  </si>
  <si>
    <t>ฐานข้อมูลความหลากหลายทางชีวภาพป่าไม้</t>
  </si>
  <si>
    <t>ค่าใช้จ่ายด้านการฝึกอบรม</t>
  </si>
  <si>
    <t>ค่าใช้จ่ายเดินทาง</t>
  </si>
  <si>
    <t>ค่าตอบแทน ใช้สอย และสาธารณูปโภค</t>
  </si>
  <si>
    <t>ค่าเสื่อมราคาและค่าตัดจำหน่าย</t>
  </si>
  <si>
    <t>ค่าใช้จ่ายเงินอุดหนุน</t>
  </si>
  <si>
    <t>ค่าใช้จ่ายที่ไม่ได้เกิดขึ้นจากการดำเนินงาน</t>
  </si>
  <si>
    <t>ค่าใช้จ่ายอื่น</t>
  </si>
  <si>
    <t>ตัดพักค่าใช้จ่าย</t>
  </si>
  <si>
    <t>รวมทั้งสิ้น</t>
  </si>
  <si>
    <t>บุคลากร</t>
  </si>
  <si>
    <t>ด้านการฝึกอบรม</t>
  </si>
  <si>
    <t>และสาธารณูปโภค</t>
  </si>
  <si>
    <t>ค่าตอบแทน ใช้สอย</t>
  </si>
  <si>
    <t>และค่าตัดจำหน่าย</t>
  </si>
  <si>
    <t>เงินอุดหนุน</t>
  </si>
  <si>
    <t>อื่น ๆ</t>
  </si>
  <si>
    <t>ค่าใช้จ่ายที่ไม่เกิด</t>
  </si>
  <si>
    <t>จากการดำเนินงาน</t>
  </si>
  <si>
    <t>กิจกรรมฟื้นฟูสภาพป่าและบำรุงป่าด้วยเงินนอกงบประมาณ</t>
  </si>
  <si>
    <t xml:space="preserve"> กิจกรรมโครงการพัฒนาป่าไม้อันเนื่องมาจากพระราชดำริ (งบกลาง)</t>
  </si>
  <si>
    <t>จำนวนรายของเกษตรกรที่เข้าร่วมโครงการ</t>
  </si>
  <si>
    <t>จำนวนแห่งของการส่งเสริมและพัฒนาและถ่ายทอดเทคโนโลยีการใช้ประโยชน์ไม้ขนาดเล็กและของป่า</t>
  </si>
  <si>
    <t>ตรวจรับรองคุณภาพผลิตภัณฑ์ไม้และตรวจพิสูจน์ไม้</t>
  </si>
  <si>
    <t>เพาะชำกล้าไม้ทั่วไป</t>
  </si>
  <si>
    <t>จัดทำกล้าไม้ขนาดใหญ่</t>
  </si>
  <si>
    <t>เพาะชำกล้าไม้ด้วยถาดระบบรากลอย</t>
  </si>
  <si>
    <t>1. กิจกรรมหลักป้องกันรักษาป่า</t>
  </si>
  <si>
    <t>2. กิจกรรมหลักจัดการที่ดินป่าไม้</t>
  </si>
  <si>
    <t>ผลผลิตที่ 1 พื้นที่ป่าไม้ได้รับการบริหารจัดการ</t>
  </si>
  <si>
    <t>ผลผลิตที่ 2 ฐานข้อมูลความหลากหลายทางชีวภาพในพื้นที่ป่าไม้</t>
  </si>
  <si>
    <t>ผลผลิต</t>
  </si>
  <si>
    <r>
      <t xml:space="preserve">ตารางที่ 8  </t>
    </r>
    <r>
      <rPr>
        <b/>
        <sz val="14"/>
        <rFont val="TH Niramit AS"/>
        <family val="0"/>
      </rPr>
      <t>เปรียบเทียบผลการคำนวณต้นทุนกิจกรรมหลักแยกตามแหล่งเงิน</t>
    </r>
  </si>
  <si>
    <r>
      <t>หัก</t>
    </r>
    <r>
      <rPr>
        <b/>
        <sz val="14"/>
        <rFont val="TH Niramit AS"/>
        <family val="0"/>
      </rPr>
      <t xml:space="preserve"> ต้นทุนที่ไม่เกี่ยวข้องในการผลิตผลผลิต</t>
    </r>
  </si>
  <si>
    <t>สำนักจัดการทรัพยากรป่าไม้ที่ 1 (เชียงใหม่) สนับสนุนการปฏิบัติงาน</t>
  </si>
  <si>
    <t>สำนักจัดการทรัพยากรป่าไม้ที่ 2 (เชียงราย) สนับสนุนการปฏิบัติงาน</t>
  </si>
  <si>
    <t>สำนักจัดการทรัพยากรป่าไม้ที่ 3 (ลำปาง) สนับสนุนการปฏิบัติงาน</t>
  </si>
  <si>
    <t>สำนักจัดการทรัพยากรป่าไม้ที่ 4 (ตาก) สนับสนุนการปฏิบัติงาน</t>
  </si>
  <si>
    <t>สำนักจัดการทรัพยากรป่าไม้ที่ 5 (สระบุรี) สนับสนุนการปฏิบัติงาน</t>
  </si>
  <si>
    <t>สำนักจัดการทรัพยากรป่าไม้ที่ 6 (อุดรธานี) สนับสนุนการปฏิบัติงาน</t>
  </si>
  <si>
    <t>สำนักจัดการทรัพยากรป่าไม้ที่ 7 (ขอนแก่น) สนับสนุนการปฏิบัติงาน</t>
  </si>
  <si>
    <t>สำนักจัดการทรัพยากรป่าไม้ที่ 8 (นครราชสีมา) สนับสนุนการปฏิบัติงาน</t>
  </si>
  <si>
    <t>สำนักจัดการทรัพยากรป่าไม้ที่ 9 (ชลบุรี) สนับสนุนการปฏิบัติงาน</t>
  </si>
  <si>
    <t>สำนักจัดการทรัพยากรป่าไม้ที่ 10 (ราชบุรี) สนับสนุนการปฏิบัติงาน</t>
  </si>
  <si>
    <t>สำนักจัดการทรัพยากรป่าไม้ที่ 11 (สุราษฎร์ธานี) สนับสนุนการปฏิบัติงาน</t>
  </si>
  <si>
    <t>สำนักจัดการทรัพยากรป่าไม้ที่ 12 (นครศรีธรรมราช) สนับสนุนการปฏิบัติงาน</t>
  </si>
  <si>
    <t>สำนักจัดการทรัพยากรป่าไม้ที่ 13 (สงขลา) สนับสนุนการปฏิบัติงาน</t>
  </si>
  <si>
    <t>สำนักจัดการทรัพยากรป่าไม้ที่ 4 สาขานครสวรรค์ สนับสนุนการปฏิบัติงาน</t>
  </si>
  <si>
    <t>สำนักจัดการทรัพยากรป่าไม้ที่ 6 สาขานครพนม สนับสนุนการปฏิบัติงาน</t>
  </si>
  <si>
    <t>สำนักจัดการทรัพยากรป่าไม้ที่ 7 สาขาอุบลราชธานี สนับสนุนการปฏิบัติงาน</t>
  </si>
  <si>
    <t>สำนักจัดการทรัพยากรป่าไม้ที่ 9 สาขาปราจีนบุรี สนับสนุนการปฏิบัติงาน</t>
  </si>
  <si>
    <t>สำนักจัดการทรัพยากรป่าไม้ที่ 12 สาขากระบี่ สนับสนุนการปฏิบัติงาน</t>
  </si>
  <si>
    <t>สำนักจัดการทรัพยากรป่าไม้ที่ 13 สาขานราธิวาส สนับสนุนการปฏิบัติงาน</t>
  </si>
  <si>
    <t>รวมทั้งสื้น</t>
  </si>
  <si>
    <t xml:space="preserve">บำรุงรักษาป่าปีที่ 2-6 ปี </t>
  </si>
  <si>
    <t>สำรวจข้อมูลด้านพื้นที่ และกำลังผลิตไม้เศรษฐกิจของสวนป่าเอกชน</t>
  </si>
  <si>
    <t xml:space="preserve">สนับสนุนการปลูกไม้แก่เกษตรกรปีที่ 2 </t>
  </si>
  <si>
    <t>ราษฎรในชุมชนได้รับการส่งเสริมและพัฒนาการจัดการป่าชุมชน</t>
  </si>
  <si>
    <t>องค์กรและเครือข่ายในพืนที่เป้าหมายทั่วประเทศ</t>
  </si>
  <si>
    <t>พันธุ์พืชป่าที่มีศักยภาพและได้รับการพัฒนาและส่งเสริม</t>
  </si>
  <si>
    <t>จำนวนประชาชนที่ได้รับการบริการด้านการอนุญาตอุตสาหกรรมไม้และการใช้ประโยชน์พื้นที่ป่าไม้</t>
  </si>
  <si>
    <t>จำนวนเลื่อยโซ่ยนต์ที่มาขอรับบริการตาม พ.ร.บ.เลื่อยโซ่ยนต์ พ.ศ. 2545</t>
  </si>
  <si>
    <t>จำนวนแห่งของการส่งเสริมพัฒนาและถ่ายทอดเทคโนลีการใช้ประโยชน์ไม้ขนาดเล็กและของป่า</t>
  </si>
  <si>
    <t>ตรวจสอบรับรองคุณภาพผลิตภัณฑ์ไม้และตรวจพิสูจน์ไม้</t>
  </si>
  <si>
    <t>ข้อมูลด้านความหลากหลายทางชีวภาพป่าไม้</t>
  </si>
  <si>
    <t>กิจกรรมป้องกันและปราบปรามการบุกรุกทำลายทรัพยากรป่าไม้</t>
  </si>
  <si>
    <t>กิจกรรมป้องกันไฟป่าและควบคุมหมอกควัน</t>
  </si>
  <si>
    <t xml:space="preserve"> - กิจกรรมจัดทำแนวเขตป่าสงวนแห่งชาติ</t>
  </si>
  <si>
    <t xml:space="preserve"> - กิจกรรมบำรุงรักษาสวนป่าเดิม</t>
  </si>
  <si>
    <t xml:space="preserve"> - กิจกรรมแผนแม่บทการบรรเทาอุทกภัยระยะกลางและระยะยาว</t>
  </si>
  <si>
    <t xml:space="preserve"> - กิจกรรมโครงการฟื้นฟูต้นน้ำลุ่มน้ำบางปะกง</t>
  </si>
  <si>
    <t xml:space="preserve"> - กิจกรรมโครงการรักษ์น้ำ รักป่า ร่วมใจถวายพระแม่ของแผ่นดิน</t>
  </si>
  <si>
    <t xml:space="preserve"> - กิจกรรมเพาะชำกล้าไม้เพื่อเพิ่มพื้นที่สีเขียว</t>
  </si>
  <si>
    <t xml:space="preserve"> - กิจกรรมพัฒนาและจัดการผลผลิตสวนป่า</t>
  </si>
  <si>
    <t xml:space="preserve"> - กิจกรรมส่งเสริมอาชีพด้านป่าไม้</t>
  </si>
  <si>
    <t xml:space="preserve"> - กิจกรรมส่งเสริมปลูกไม้โตเร็วเพื่อเป็นพลังงานทดแทน</t>
  </si>
  <si>
    <t xml:space="preserve"> - กิจกรรมฟื้นฟูสภาพป่าเพื่อแก้ไขปัญหาภาวะโลกร้อน</t>
  </si>
  <si>
    <t xml:space="preserve"> - กิจกรรมส่งเสริมการจัดการป่าชุมชน</t>
  </si>
  <si>
    <t xml:space="preserve"> - กิจกรรมพัฒนาป่าไม้ร่วมกับองค์กรและเครือข่ายแบบบูรณาการ</t>
  </si>
  <si>
    <t xml:space="preserve"> - กิจกรรมพัฒนาวนศาสตร์ชุมชน </t>
  </si>
  <si>
    <t xml:space="preserve"> - กิจกรรมพัฒนาป่าชุมชนเมืองเพื่อลดสภาวะโลกร้อน</t>
  </si>
  <si>
    <t xml:space="preserve"> - กิจกรรมโครงการพัฒนาป่าไม้อันเนื่องมาจากพระราชดำริ</t>
  </si>
  <si>
    <t xml:space="preserve"> - กิจกรรมส่งเสริมและพัฒนาพันธุ์ไม้ป่าดิบชื้นเป็นพืชเศรษฐกิจ จ.ยะลา</t>
  </si>
  <si>
    <t xml:space="preserve"> - กิจกรรมโครงการหมู่บ้านรักษ์ป่าลุ่มน้ำทะเลสาบสงขลา</t>
  </si>
  <si>
    <t xml:space="preserve"> - กิจกรรมบริการด้านการอนุญาต</t>
  </si>
  <si>
    <t xml:space="preserve"> - กิจกรรมดำเนินการตาม พ.ร.บ. เลื่อยโซ่ยนต์ พ.ศ. 2545</t>
  </si>
  <si>
    <t xml:space="preserve"> - กิจกรรมโครงการส่งเสริมและพัฒนาการใช้ประโยชน์ไม้ขนาดเล็กและของป่า</t>
  </si>
  <si>
    <t xml:space="preserve"> - กิจกรรมตรวจสอบรับรองคุณภาพผลิตภัณฑ์ป่าไม้และตรวจพิสูจน์ไม้</t>
  </si>
  <si>
    <t xml:space="preserve"> - กิจกรรมพัฒนาศักยภาพงานวิจัยด้านป่าไม้</t>
  </si>
  <si>
    <t xml:space="preserve"> - กิจกรรมวนวัฒนวิจัย     </t>
  </si>
  <si>
    <t xml:space="preserve"> - กิจกรรมวิจัยเศรษฐกิจป่าไม้</t>
  </si>
  <si>
    <t xml:space="preserve"> - กิจกรรมวิจัยและพัฒนาการใช้ประโยชน์ไม้สวนป่าเชิงพาณิชย์และอุตสาหกรรม </t>
  </si>
  <si>
    <t xml:space="preserve"> - กิจกรรมวิจัยและพัฒนาการใช้ประโยชน์ไม้และผลิตผลป่าไม้</t>
  </si>
  <si>
    <t xml:space="preserve"> - กิจกรรมพัฒนาและถ่ายทอดเทคโนโลยี</t>
  </si>
  <si>
    <t xml:space="preserve"> - กิจกรรมวิจัยความหลากหลายทางชีวภาพด้านป่าไม้</t>
  </si>
  <si>
    <t xml:space="preserve"> - กิจกรรมโครงการอนุรักษ์และพัฒนาด้านความหลากหลายทางชีวภาพ*</t>
  </si>
  <si>
    <t>กิจกรรมป้องกันและปราบปรามการบุกรุกทำลายทรัพยากรป่าไม้ (เงินนอก)</t>
  </si>
  <si>
    <t>กิจกรรมป้องกันไฟป่าและควบคุมหมอกควัน (เงินนอก)</t>
  </si>
  <si>
    <t xml:space="preserve">  - กิจกรรมฟื้นฟูสภาพป่า และบำรุงป่าด้วยเงินนอกงบประมาณ</t>
  </si>
  <si>
    <t xml:space="preserve"> - กิจกรรมโครงการพัฒนาป่าไม้อันเนื่องมาจากพระราชดำริ (งบกลาง)</t>
  </si>
  <si>
    <t xml:space="preserve"> - ด้านการเงินและบัญชี</t>
  </si>
  <si>
    <t xml:space="preserve"> - ด้านการพัสดุ</t>
  </si>
  <si>
    <t xml:space="preserve"> - ด้านบริหารบุคลากร</t>
  </si>
  <si>
    <t xml:space="preserve"> - ด้านงานสารบรรณ</t>
  </si>
  <si>
    <t xml:space="preserve"> - ด้านยานพาหนะ</t>
  </si>
  <si>
    <t xml:space="preserve"> กิจกรรมอำนวยการงานแผนงานและสารสนเทศ</t>
  </si>
  <si>
    <t xml:space="preserve"> กิจกรรมอำนวยการงานตรวจสอบภายใน</t>
  </si>
  <si>
    <t xml:space="preserve"> กิจกรรมพัฒนาคุณภาพการปฏิบัติงานราชการ</t>
  </si>
  <si>
    <t xml:space="preserve"> - กิจกรรมจัดการที่ดิน</t>
  </si>
  <si>
    <t>สำนักจัดการทรัพยากรป่าไม้ที่ 1 (เชียงใหม่)สนับสนุนการปฏิบัติงาน</t>
  </si>
  <si>
    <t>สำนักจัดการทรัพยากรป่าไม้ที่ 4 (ตาก)สนับสนุนการปฏิบัติงาน</t>
  </si>
  <si>
    <t>สำนักจัดการทรัพยากรป่าไม้ที่ 5 (สระบุรี)สนับสนุนการปฏิบัติงาน</t>
  </si>
  <si>
    <t>สำนักจัดการทรัพยากรป่าไม้ที่ 6 (อุดรธานี)สนับสนุนการปฏิบัติงาน</t>
  </si>
  <si>
    <t>สำนักจัดการทรัพยากรป่าไม้ที่ 7 (ขอนแก่น)สนับสนุนการปฏิบัติงาน</t>
  </si>
  <si>
    <t>สำนักจัดการทรัพยากรป่าไม้ที่ 8 (นครราชสีมา)สนับสนุนการปฏิบัติงาน</t>
  </si>
  <si>
    <t>สำนักจัดการทรัพยากรป่าไม้ที่ 9 (ชลบุรี)สนับสนุนการปฏิบัติงาน</t>
  </si>
  <si>
    <t>สำนักจัดการทรัพยากรป่าไม้ที่ 10 (ราชบุรี)สนับสนุนการปฏิบัติงาน</t>
  </si>
  <si>
    <t>สำนักจัดการทรัพยากรป่าไม้ที่ 11 (สุราษฎร์ธานี)สนับสนุนการปฏิบัติงาน</t>
  </si>
  <si>
    <t>สำนักจัดการทรัพยากรป่าไม้ที่ 12 (นครศรีธรรมราช)สนับสนุนการปฏิบัติงาน</t>
  </si>
  <si>
    <t>สำนักจัดการทรัพยากรป่าไม้ที่ 13 (สงขลา)สนับสนุนการปฏิบัติงาน</t>
  </si>
  <si>
    <t>สำนักจัดการทรัพยากรป่าไม้ที่ 4 สาขานครสวรรค์สนับสนุนการปฏิบัติงาน</t>
  </si>
  <si>
    <t>สำนักจัดการทรัพยากรป่าไม้ที่ 6 สาขานครพนมสนับสนุนการปฏิบัติงาน</t>
  </si>
  <si>
    <t>สำนักจัดการทรัพยากรป่าไม้ที่ 7 สาขาอุบลราชธานีสนับสนุนการปฏิบัติงาน</t>
  </si>
  <si>
    <t>สำนักจัดการทรัพยากรป่าไม้ที่ 9 สาขาปราจีนบุรีสนับสนุนการปฏิบัติงาน</t>
  </si>
  <si>
    <t>สำนักจัดการทรัพยากรป่าไม้ที่ 12 สาขากระบี่สนับสนุนการปฏิบัติงาน</t>
  </si>
  <si>
    <t>สำนักจัดการทรัพยากรป่าไม้ที่ 13 สาขานราธิวาสสนับสนุนการปฏิบัติงาน</t>
  </si>
  <si>
    <t>ชัวโมง/คน</t>
  </si>
  <si>
    <t>เลข</t>
  </si>
  <si>
    <r>
      <t xml:space="preserve">ตารางที่ 7 </t>
    </r>
    <r>
      <rPr>
        <b/>
        <sz val="16"/>
        <rFont val="TH Niramit AS"/>
        <family val="0"/>
      </rPr>
      <t>เปรียบเทียบผลการคำนวณต้นทุนกิจกรรมย่อยแยกตามแหล่งเงิน</t>
    </r>
  </si>
  <si>
    <t xml:space="preserve"> - ด้านพัฒนาทรัพยากรบุคคล 6.57</t>
  </si>
  <si>
    <t>สวนสาธารณะเพื่ออำนวยประโยชน์ด้านการพักผ่อนหย่อนใจและการศึกษาธรรมชาติ</t>
  </si>
  <si>
    <r>
      <t>ตารางที่10</t>
    </r>
    <r>
      <rPr>
        <sz val="16"/>
        <rFont val="TH Niramit AS"/>
        <family val="0"/>
      </rPr>
      <t xml:space="preserve"> เปรียบเทียบผลการคำนวณต้นทุนผลผลิตหลักแยกตามแหล่งเงิน</t>
    </r>
  </si>
  <si>
    <t>การวิเคราะห์สาเหตุของการเปลี่ยนแปลงของต้นทุนต่อหน่วยกิจกรรมหลัก</t>
  </si>
  <si>
    <t>กิจกรรมหลักที่ 1</t>
  </si>
  <si>
    <t>เหตุผล</t>
  </si>
  <si>
    <t>กิจกรรมหลักที่ 2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</si>
  <si>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</si>
  <si>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การวิเคราะห์สาเหตุของการเปลี่ยนแปลงของต้นทุนต่อหน่วยผลผลิตย่อย  (อธิบายเฉพาะต้นทุนต่อหน่วยผลผลิตย่อยที่เปลี่ยนแปลงอย่างมีสาระสำคัญ)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</si>
  <si>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(อธิบายต้นทุนต่อหน่วยผลผลิตหลักที่เปลี่ยนแปลงอย่างมีสาระสำคัญ)</t>
  </si>
  <si>
    <t xml:space="preserve">          การวิเคราะห์สาเหตุของการเปลี่ยนแปลงของต้นทุนทางอ้อมตามลักษณะของต้นทุน (คงที่/ผันแปร) (อธิบายเฉพาะค่าใช้จ่ายทางอ้อมที่เปลี่ยนแปลงอย่างมีสาระสำคัญ)</t>
  </si>
  <si>
    <t>ศูนย์ต้นทุนสนับสนุนที่ 5</t>
  </si>
  <si>
    <r>
      <t>หมายเหตุ</t>
    </r>
    <r>
      <rPr>
        <sz val="14"/>
        <rFont val="Browallia New"/>
        <family val="2"/>
      </rPr>
      <t xml:space="preserve">  :  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</si>
  <si>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 xml:space="preserve">                  ต้นทุนผันแปร  หมายถึง  ต้นทุนที่เปลี่ยนแปลงไปตามปริมาณกิจกรรมหรือผลผลิตของหน่วยงาน</t>
  </si>
  <si>
    <t xml:space="preserve">     ค่าเสื่อมราคาและค่าตัดจำหน่าย</t>
  </si>
  <si>
    <t xml:space="preserve">เนื่องจากค่าใช้จ่ายทางอ้อม ค่าเสื่อมราคาและค่าตัดจำหน่าย ในปี พ.ศ. 2553   มีจำนวน 238,141,176  บาท เปรียบเทียบกับปี พ.ศ. 2554  มีจำนวน  90,471,086  บาท </t>
  </si>
  <si>
    <t>ฟื้นฟูสภาพป่า (โลกร้อน)</t>
  </si>
  <si>
    <t>บำรุงป่า (สวนเดิม)</t>
  </si>
  <si>
    <t>ฟื้นฟูสภาพป่า (รักษ์น้ำรักป่า)</t>
  </si>
  <si>
    <t>ได้รับพื้นที่สวนป่า (ออป)</t>
  </si>
  <si>
    <t xml:space="preserve"> - เพาะชำกล้าไม้ทั่วไป</t>
  </si>
  <si>
    <t xml:space="preserve"> - จัดทำกล้าไม้ขนาดใหญ่</t>
  </si>
  <si>
    <t xml:space="preserve"> - เพาะชำกล้าไม้ด้วยถาดระบบรากลอย</t>
  </si>
  <si>
    <t>เกษตรกรที่เข้าร่วมโครงการ</t>
  </si>
  <si>
    <t>บำรุงป่า (2-6 ปี)(7-10 ปี)</t>
  </si>
  <si>
    <t>บำรุงป่า (2-6 ปี)</t>
  </si>
  <si>
    <t>ฟื้นฟูสภาพป่า (บำรุงป่าสาธิต 37,000 ไร่/บำรุงรักษาสวนป่าหวาย 2-6 ปี 15,500ไร่)</t>
  </si>
  <si>
    <t>จำนวนหมู่บ้านที่ได้รับการส่งเสริม สายใยรัก</t>
  </si>
  <si>
    <t>องค์ความรู้จากงานวิจัยด้านป่าไม้ พัฒนา</t>
  </si>
  <si>
    <t>องค์ความรู้จากงานวิจัยด้านป่าไม้ วนวัฒน</t>
  </si>
  <si>
    <t>องค์ความรู้จากงานวิจัยด้านป่าไม้ เศราฐกิจ</t>
  </si>
  <si>
    <t>องค์ความรู้จากงานวิจัยด้านป่าไม้ สวนป่า</t>
  </si>
  <si>
    <t>องค์ความรู้จากงานวิจัยด้านป่าไม้ ประโยชนืไม้</t>
  </si>
  <si>
    <t>ชุมชนเครือข่าย องค์กรเอกชนและภาครัฐที่ได้รับการส่งเสริมและถ่ายทอดเทคโนโลยีงานวิจัยด้านป่าไม้ ถ่ายทอด</t>
  </si>
  <si>
    <t>งานวิจัยที่ดำเนินการในปีงบประมาณ เศรษกิจ</t>
  </si>
  <si>
    <t>องค์ความรู้จากงานวิจัยด้านป่าไม้  สวนป่า</t>
  </si>
  <si>
    <t>องค์ความรู้จากงานวิจัยด้านป่าไม้ ประโยชน์ไม้</t>
  </si>
  <si>
    <r>
      <t>ตารางที่ 9</t>
    </r>
    <r>
      <rPr>
        <b/>
        <sz val="14"/>
        <rFont val="TH Niramit AS"/>
        <family val="0"/>
      </rPr>
      <t xml:space="preserve"> เปรียบเทียบผลการคำนวณต้นทุนผลผลิตย่อยแยกตามแหล่งเงิน</t>
    </r>
  </si>
  <si>
    <t xml:space="preserve"> เป็นกิจกรรมที่ที่กำหนดให้มีขึ้นในปีงบประมาณ พ.ศ. 2554 เป็นปีแรก จึงทำให้ต้นุทนของผลผลิตย่อย เพิ่มขึ้น 100 % </t>
  </si>
  <si>
    <t>สาเหตุ</t>
  </si>
  <si>
    <t xml:space="preserve">ได้รับจัดสรรงบประมาณเพิ่มเติมจากิจกรรมอื่น ภายใต้แผนงานเดียวกันเพื่อสนับสนุนการปฏิบัติงานตามภารกิจป้องกันรักษาป่า การปฏิบัติงานของชุดเฉพาะกิจ และมีการใช้เงินนอกงบประมาณมาสนับสนุนการปฏิบัติงานด้านการป้องกันและปราบปรามการบุกรุกทำลายป่า </t>
  </si>
  <si>
    <t>ได้จัดสรรงบประมาณไปสนับสนุนการจัดงาน โครงการเหลือฟ้ามหามงคล รวมทั้งสนับสนุนงบประมาณเพื่อเป็นค่าสาธารณูปโภคของหน่วยงานอื่น</t>
  </si>
  <si>
    <t>ในปีงบประมาณ 2554 ได้รับจัดสรรงบประมาณเพิ่มเติมเพื่อดำเนินการปรับแก้ความผิดพลาดเชิงเราขาคณิตและการสำรวจวิเคราะห์เพื่อจำแนกพื้นที่ป่าบนภาพถ่ายดาวเทียม และมีผลผลิตเพิ่มขึ้น จึงทำให้ต้นทุนต่อหน่วยลดลง</t>
  </si>
  <si>
    <t>ได้จัดสรรงบประมาณเพิ่มเติมเพื่อไปจัดซื้อภาพถ่ายดาวเทียมเพื่อการสำรวจติดตามการเปลี่ยนแปลงพื้นที่ป่าไม้ และผลผลิตที่ดำเนินการเพิ่มขึ้น จึงทำให้ต้นทุนต่อหน่วยลดลง</t>
  </si>
  <si>
    <t>ได้รับงบประมาณเพิ่มเติมเพื่อไปดำเนินการจัดสวนงานมหกรรมพืชสวนโลกเฉลิมพระเกียรติราชพฤกษ์ 2554 และได้รับการสนับสนุนเงินนอกงบประมาณจากหน่วยงานเอกชนเพื่อดำเนินการฟื้นฟู และบำรุงป่า ตามวัตถุประสงค์ของและหน่วยงาน</t>
  </si>
  <si>
    <t>ได้จัดสรรงบประมาณไปสนับสนุนการจัดงานโครงการเหลือฟ้ามหามงคล รวมทั้งสนับสนุนงบประมาณเพื่อเป็นค่าสาธารณูปโภคของหน่วยงานอื่น และได้รับจัดสรรงบประมาณเพิ่มเติมจากกิจกรรมอื่นแต่ปริมาณผลผลิตลดลง ทำให้ต้นทุนสูงขึ้น</t>
  </si>
  <si>
    <t xml:space="preserve">สาเหตุ </t>
  </si>
  <si>
    <t>ได้รับงบประมาณเพิ่มเติมเพื่อดำเนินการบำรุงดูแลรักษาสวนสมุนไพรและสวนผักหวานป่า และปริมาณผลผลิตในปี 2554 สามารถดำเนินการได้มากกว่าเป้าหมายที่กำนหนด</t>
  </si>
  <si>
    <t>จัดสรรงบประมาณเพื่อสนับสนุนการจัดงานที่ไม่ได้กำหนดไว้ในแผน และ เช่นการจัดงานเหลือง ฟ้ามหามงคล การทำประชาสัมพันธ์ และการจัดงานวันป่าไม้โลก 2554</t>
  </si>
  <si>
    <t>จัดสรรงบประมาณเพื่อสนับสนุนการจัดงานที่ไม่ได้กำหนดไว้ในแผน และ เช่นการจัดงานเหลือง ฟ้ามหามงคล การทำประชาสัมพันธ์ และการจัดงานวันป่าไม้โลก 2555</t>
  </si>
  <si>
    <t>จัดสรรงบประมาณเพื่อสนับสนุนการจัดงานที่ไม่ได้กำหนดไว้ในแผน เช่น งบานเพาะชำกล้าไม้ การจัดงานเหลือง ฟ้ามหามงคล การทำประชาสัมพันธ์ และการจัดงานวันป่าไม้โลก 2555</t>
  </si>
  <si>
    <t xml:space="preserve">จัดสรรงบประมาณเพื่อสนับสนุนการจัดงานที่ไม่ได้กำหนดไว้ในแผน เช่น การผลิตสื่อสารคดี animation  ของกรมป่าไม้ปี 2554 และปริมาณผลผลิตที่เพิ่มขึ้น </t>
  </si>
  <si>
    <t xml:space="preserve">จัดสรรงบประมาณเพื่อสนับสนุนการจัดงานที่ไม่ได้กำหนดไว้ในแผน </t>
  </si>
  <si>
    <t>จัดสรรงบประมาณเพื่อสนับสนุนการจัดงานที่ไม่ได้กำหนดไว้ในแผน และได้รับจัดสรรงบประมาณเพิ่มเติม รวมทั้งได้รับเงินนอกงบประมาณจากหน่วยงานเอกชนเพือดำเนินการจัดทำสวนสมุนไพร ทำให้ปริมาณผลผลิตเพิ่มขึ้นจากเป้าหมายที่กำหนดไว้</t>
  </si>
  <si>
    <t xml:space="preserve">งบประมาณประจำปีได้รับเพิ่มขึ้น และได้จัดสรรงบประมาณเพื่อสนับสนุนการจัดงานที่ไม่ได้กำหนดไว้ในแผน </t>
  </si>
  <si>
    <t xml:space="preserve">ได้รับงบประมาณ งบกลางเพิ่มขึ้น เพื่อดำเนินโครงการต่าง ๆ ทำให้งบประมาณรวม ผลผลิตเพิ่มขึ้น </t>
  </si>
  <si>
    <t xml:space="preserve">งบประมาณประจำปีได้รับเพิ่มขึ้น ผลผลิตเพิ่มขึ้น และได้จัดสรรงบประมาณเพื่อสนับสนุนการจัดงานที่ไม่ได้กำหนดไว้ในแผน </t>
  </si>
  <si>
    <t>ผลผลิตย่อยที่</t>
  </si>
  <si>
    <t xml:space="preserve">ผลผลิตย่อยที่ </t>
  </si>
  <si>
    <t>3,4,9,14,19 และ 20</t>
  </si>
  <si>
    <t>10 11 และ 12</t>
  </si>
  <si>
    <t xml:space="preserve"> สาเหตุ</t>
  </si>
  <si>
    <t>ต้นทุนรวม ลดลง  62%  ผลมาจากค่าเสื่อมราคาและค่าตัดจำหน่ายสินทรัพย์ไม่มีตัวตนเอื่นลดลง  เพราะเป็นทรัพย์สินของหน่วยเบิกจ่ายซึ่งในปัจจุบันยังไม่มีการยกเลิกหน่วย</t>
  </si>
  <si>
    <t xml:space="preserve">เบิกจ่ายดังกล่าว แต่ตามการปฏิบัติงานจริงไม่มีการเบิกจ่ายในหน่วยนั้น ๆ แล้ว </t>
  </si>
  <si>
    <t>ได้รับเงินบริจาค จากหน่วยงานเอกชนให้ดำเนินการ เป็นปีแรก</t>
  </si>
  <si>
    <t>ใช้เงินนอกงบประมาณที่เหลือจากปี 2553 มาดำเนินการด้านป้องกันไฟป่า เป็นวงเงินที่น้อยกว่าปี 2553</t>
  </si>
  <si>
    <t>ใช้เงินนอกงบประมาณที่เหลือจากปี 2553 มาดำเนินการด้านป้องกันไฟป่า เป็นวงเงินที่น้อยกว่าปี 2554</t>
  </si>
  <si>
    <t>ได้รับจัดสรรเงินงบกลาง เพื่อสนับสนุนการปฏิบัติงานตามโครงการ น้อยกว่าปี 2553</t>
  </si>
  <si>
    <t xml:space="preserve">ได้จัดสรรงบประมาณเพื่อสนับสนุนการปฏิบัติงานของหน่วยงานอื่น ๆ ซึ่งไม่ได้กำหนดไว้ในแผน </t>
  </si>
  <si>
    <t>ได้รับงบประมาณประจำปี เพิ่มขี้น</t>
  </si>
  <si>
    <t>ได้รับงบประมาณประจำปี เพิ่มขี้น ปริมาณผลผลิตเพิ่มขึ้น ทำให้ต้นทุนลดลง</t>
  </si>
  <si>
    <t>เป็นกิจกรรมที่เริ่มดำเนินการเป็นปีแรก</t>
  </si>
  <si>
    <t>ได้จัดสรรงบประมาณเพื่อสนับสนุนการปฏิบัติงานของหน่วยงานอื่น ๆ ซึ่งไม่ได้กำหนดไว้ในแผน แต่ปริมาณงานเพิ่มขึ้น</t>
  </si>
  <si>
    <t xml:space="preserve">มีการโอนเปลี่ยนแปลงงบประมาณจากการเดินทางไปราชการต่างประเทศชั่วคราวจากกิจกรรมอื่น ๆ มาเพิ่มเติม แต่ปริมาณผลผลิตลดลง </t>
  </si>
  <si>
    <t>ได้รับจัดสรรงบประมาณประจำปีเพิ่มขึ้น ปริมาณผลผลิตเท่าเดิม และได้รับการสนับสนุนงบประมาณเพื่อเป็นค่าสาธารณูปโภคเพิ่มขึ้น</t>
  </si>
  <si>
    <t>ได้รับจัดสรรงบประมาณเพื่อเป็นค่าใช้จ่ายของหน่วยงาน เช่นค่าสาธารณูปโภค ค่าอำนวยการเพิ่มขึ้น ปริมาณกิจกรรมที่หน่วยงานกำหนดให้ดำเนินการลดลง ทำให้ต้นทุนเพิ่มขึ้น</t>
  </si>
  <si>
    <t>ได้รับจัดสรรงบประมาณเพื่อเป็นค่าใช้จ่ายของหน่วยงาน เช่นค่าสาธารณูปโภค ค่าอำนวยการลดลง ปริมาณกิจกรรมที่หน่วยงานกำหนดให้ดำเนินการลดลง ทำให้ต้นทุนลดลง</t>
  </si>
  <si>
    <t xml:space="preserve">ได้รับจัดสรรงบประมาณเพื่อเป็นค่าใช้จ่ายของหน่วยงาน เช่นค่าสาธารณูปโภค ค่าอำนวยการลดลง ปริมาณกิจกรรมที่หน่วยงานกำหนดให้ดำเนินการลดลง </t>
  </si>
  <si>
    <t>ค่าใช้จ่ายในการปฏิบัติงานเพิ่มขึ้น แต่ปริมาณผลผลิตลดลงเนื่องจากมีการโอนจัดสรรงบประมาณให้กับหน่วยงานในส่วนภูมิภาคเพิ่มขึ้น และมีการมอบอำนาจการดำเนินงานให้ส่วนภูมิภาคเพิ่มขึ้น</t>
  </si>
  <si>
    <t>ค่าใช้จ่ายในการปฏิบัติงานเพิ่มขึ้น และมีการกำหนดให้ส่วนพัสดุดำเนินการจัดซื้อจัดจ้างในวงเงินตั้งแต่ 1,000,000 บาท ซึ่งที่ผ่านมาระดับสำนักฯสามารถดำเนินการเองได้</t>
  </si>
  <si>
    <t>ได้รับจัดสรรงบประมาณประจำปี งบบุคลากรเพิ่มขึ้น จำนวนบุคลากรลดลดเนื่องจากไม่มีการบรรจุใหม่</t>
  </si>
  <si>
    <t>ได้รับจัดสรรงบประมาณเพื่อดำเนินการฝึกอบรมเพิ่มขึ้น ระยะเวลาในการจัดฝึกอบรมต่อโครงการเพิ่มขึ้นกว่าปี 2553</t>
  </si>
  <si>
    <t>ได้รับจัดสรรงบประมาณเพิ่มขึ้น ปริมาณงานเพิ่มขึ้นเนื่องจากมีการมีการกระจายอำนาจให้ส่วนภูมิภาคเพิ่มขึ้นทำให้งานด้านสารบรรมีมากขึ้น ต้นทุนสูงขึ้น</t>
  </si>
  <si>
    <t>ได้รับจัดสรรงบประมาณเพิ่มขึ้น ปริมาณงานเพิ่มขึ้นเนื่องจากมีการมีการกระจายอำนาจให้ส่วนภูมิภาคเพิ่มขึ้นทำให้มีการเดินทางเพื่อชี้แจงแนวทางการปฏิบัติงานเพิ่มขึ้น ต้นทุนสูงขึ้น</t>
  </si>
  <si>
    <t>จัดสรรงบประมาณสนับสนุนการปฏิบัติงานของหน่วยงานอื่นซึ่งเป็นงานที่ไม่ได้กำหนดไว้ในแผน ทำให้ ปริมาณงานเท่าเดิม ทำให้ต้นทุนลดลง</t>
  </si>
  <si>
    <t xml:space="preserve">ได้รับจัดสรรงบประมาณรายจ่ายประจำปีเพิ่มขึ้น </t>
  </si>
  <si>
    <t xml:space="preserve">ได้รับงบประมาณรายจ่ายประจำปีเพิ่มขึ้น </t>
  </si>
  <si>
    <t>เงินนอกงบประมาณในการฟื้นฟู และบำรุงป่า ลดลงเนื่องจากในปี 2553 เป็นการปลูกฟื้นฟู ในปี 2554 เป็นการบำรุง ราคางานบำรุงน้อยกว่างานปลูก</t>
  </si>
  <si>
    <t>ผลผลิตหลักที่ 2      สาเหตุ    มีการจัดสรรงบประมาณเพื่อสนับสนุนการปฏิบัติงานของหน่วยงานอื่นซึ่งไม่ได้กำหนดไว้ในแผน แต่ปริมาณผลผลิตทำได้เพิ่มขึ้น</t>
  </si>
  <si>
    <t>ผลผลิตหลักที่ 3      สาเหตุ    ได้รับจัดสรรงบประมาณเพิ่มขึ้นเนื่องจากมีกิจกรรมที่เริ่มดำเนินการในปี 2554 เป็นปีแรกเพิ่มขึ้นจากปี 2553 รวมทั้งได้รับจัดสรรงบประมาณจากกิจกรรมอื่นเพื่อมาดำเนินงานซึ่งไม่ได้กำหนดไว้ในแผน</t>
  </si>
  <si>
    <t xml:space="preserve">ผลผลิตหลักที่ 5      สาเหตุ      มีการจัดสรรงบประมาณเพื่อสนับสนุนการปฏิบัติงานของหน่วยงานอื่นซึ่งไม่ได้กำหนดไว้ในแผน </t>
  </si>
  <si>
    <t>ผลผลิตหลักที่ 6       สาเหตุ     มีการจัดสรรงบประมาณเพื่อสนับสนุนการปฏิบัติงานของหน่วยงานอื่นซึ่งไม่ได้กำหนดไว้ในแผน แต่ปริมาณผลผลิตเท่าเดิม</t>
  </si>
  <si>
    <t>ผลผลิตหลักที่ 7       สาเหตุ      มีการจัดสรรงบประมาณเพื่อสนับสนุนการปฏิบัติงานของหน่วยงานอื่นซึ่งไม่ได้กำหนดไว้ในแผน แต่ปริมาณผลผลิตทำได้เพิ่มขึ้น</t>
  </si>
  <si>
    <t>ผลผลิตหลักที่ 1      สาเหตุ     มีการใช้เงินนอกงบประมาณมาดำเนินภารกิจด้านการป้องกันรักษาป่า และได้รับจัดสรรงบประมาณเพิ่มเติมจากกิจกรรมอื่นเพื่อดำเนินงาน</t>
  </si>
  <si>
    <t xml:space="preserve">ผลผลิตหลักที่ 4       สาเหตุ    มีการจัดสรรงบประมาณเพื่อสนับสนุนการปฏิบัติงานของหน่วยงานอื่นซึ่งไม่ได้กำหนดไว้ในแผน และสนับสนุนค่าบริหารจัดการหน่วยงานเพิ่มเติม 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</si>
  <si>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</si>
  <si>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</si>
  <si>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</si>
  <si>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ค่าตอบแทนพิเศษชายแดนภาคใต้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</si>
  <si>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</si>
  <si>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</si>
  <si>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ค่าใช้สอยอื่น ๆ</t>
  </si>
  <si>
    <t>ค่าตอบแทนอื่น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</si>
  <si>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</si>
  <si>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</si>
  <si>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</si>
  <si>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</si>
  <si>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</si>
  <si>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</si>
  <si>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ครุภัณฑ์โฆษณาและเผยแพร่</t>
  </si>
  <si>
    <t>ค่าเสื่อมราคา - ครุภัณฑ์สำรวจ</t>
  </si>
  <si>
    <t>ค่าเสื่อมราคา - ครุภัณฑ์วิทยาศาสตร์และการแพทย์</t>
  </si>
  <si>
    <t>ค่าเสื่อมราคา - อุปกรณ์คอมพิวเตอร์</t>
  </si>
  <si>
    <t>เงินสมทบ กสจ.</t>
  </si>
  <si>
    <t>บัญชีโอนสินทรัพย์ให้หน่วยงานของรัฐ</t>
  </si>
  <si>
    <t>ค่าจ้าง</t>
  </si>
  <si>
    <t xml:space="preserve"> - กิจกรรมปรับปรุงข้อมูลสารสนเทศภูมิศาสตร์ป่าไม้</t>
  </si>
  <si>
    <t xml:space="preserve"> - กิจกรรมอำนวยการงานแผนงานและสารสนเทศ*</t>
  </si>
  <si>
    <t xml:space="preserve"> - กิจกรรมพัฒนาระบบสารสนเทศป่าไม้</t>
  </si>
  <si>
    <t>เงินเดือน</t>
  </si>
  <si>
    <t>ค่าล่วงเวลา</t>
  </si>
  <si>
    <t>เงินตอบแทนพิเศษของผู้ได้รับเงินเต็มขั้น</t>
  </si>
  <si>
    <t>ค่าใช้จ่ายด้านการฝึกอบรม-ในประเทศ</t>
  </si>
  <si>
    <t>ค่าใช้จ่ายด้านการฝึกอบรม-ต่างประเทศ</t>
  </si>
  <si>
    <t>ค่าใช้จ่ายด้านการฝึกอบรม-บุคคลภายนอก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</si>
  <si>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</si>
  <si>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</si>
  <si>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</si>
  <si>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ค่าเชื้อเพลิง</t>
  </si>
  <si>
    <t>ค่าจ้างเหมาบริการ-บุคคลภายนอก</t>
  </si>
  <si>
    <t>เงินชดเชยสมาชิก กบข.</t>
  </si>
  <si>
    <t>เงินสมทบ กบข.</t>
  </si>
  <si>
    <t>ค่าเช่าบ้าน</t>
  </si>
  <si>
    <t>ค่าตอบแทนเหมาจ่ายแทนการจัดหารถประจำตำแหน่ง</t>
  </si>
  <si>
    <t>ค่าใช้จ่ายทุนการศึกษา -ในประเทศ</t>
  </si>
  <si>
    <t>ค่าใช้จ่ายเดินทางไปราชการ - ต่างประเทศ</t>
  </si>
  <si>
    <t>ค่าธรรมเนียมทางกฎหมาย</t>
  </si>
  <si>
    <t>ค่าไฟฟ้า</t>
  </si>
  <si>
    <t>ค่าน้ำประปาและน้ำบาดาล</t>
  </si>
  <si>
    <t>ค่าจ้างเหมาบริการ - หน่วยงานภาครัฐ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</si>
  <si>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</si>
  <si>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</si>
  <si>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</si>
  <si>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ค่าจ้างที่ปรึกษา</t>
  </si>
  <si>
    <t>ค่าเบี้ยประกันภัย</t>
  </si>
  <si>
    <t>ค่าครุภัณฑ์มูลค่าต่ำกว่าเกณฑ์</t>
  </si>
  <si>
    <t>ค่าใช้จ่ายในการประชุม</t>
  </si>
  <si>
    <t>ค่ารับรองและพิธีการ</t>
  </si>
  <si>
    <t>ค่าเช่าอสังหาริมทรัพย์-หน่วยงานภาครัฐ</t>
  </si>
  <si>
    <t>ค่าเช่าอสังหาริมทรัพย์-บุคคลภายนอก</t>
  </si>
  <si>
    <t>ค่าเช่าเบ็ดเตล็ด-หน่วยงานภาครัฐ</t>
  </si>
  <si>
    <t>ค่าเช่าเบ็ดเตล็ด-บุคคลภายนอก</t>
  </si>
  <si>
    <t>ค่าใช้จ่ายผลักส่งเป็นรายได้แผ่นดิน</t>
  </si>
  <si>
    <t>ค่าประชาสัมพันธ์</t>
  </si>
  <si>
    <t>ชดใช้ค่าเสียหาย</t>
  </si>
  <si>
    <t>ค่าตอบแทนเฉพาะงาน</t>
  </si>
  <si>
    <t>เงินช่วยเหลือแก่ผู้ช่วยราชการ</t>
  </si>
  <si>
    <t>ค่าตอบแทนอาสาสมัคร</t>
  </si>
  <si>
    <t>ค่าตัดจำหน่าย - โปรแกรมคอมพิวเตอร์</t>
  </si>
  <si>
    <t>เงินอุดหนุนเพื่อการดำเนินงาน-องค์กรไม่หวังผลกำไร</t>
  </si>
  <si>
    <t>บัญชีค่าใช้จ่ายอื่น</t>
  </si>
  <si>
    <t>ปรับหมวดรายจ่าย</t>
  </si>
  <si>
    <t>สำนักงานความหลากหลายทางชีวภาพ</t>
  </si>
  <si>
    <t>สำนักกฏหมาย</t>
  </si>
  <si>
    <t>สำนักจัดการทรัพยากรป่าไม้ที่ 7 สาขาปราจีนบุรี</t>
  </si>
  <si>
    <t>สำนักจัดการทรัพยากรป่าไม้ที่ 9 สาขาชลบุรี</t>
  </si>
  <si>
    <t>สำนักจัดการทรัพยากรป่าไม้ที่ 11 สาขาเพชรบุรี</t>
  </si>
  <si>
    <t>ค่าเบี้ยเลี้ยง-ในประเทศ</t>
  </si>
  <si>
    <t>ค่าที่พัก- ในประเทศ</t>
  </si>
  <si>
    <t>ค่าเบี้ยเลี้ยง -ในต่างประเทศ</t>
  </si>
  <si>
    <t>ค่าที่พัก - ในต่างประเทศ</t>
  </si>
  <si>
    <t>ค่าใช้จ่ายอุดหนุนเพื่อการดำเนินงานอื่น</t>
  </si>
  <si>
    <t>ค่าใช้จ่ายอุดหนุนเพื่อการลงทุนอื่น</t>
  </si>
  <si>
    <t>ค่าเสื่อมราคา - ครุภัณฑ์ไฟฟ้าและวิทยุ</t>
  </si>
  <si>
    <t>ค่าเสื่อมราคา - ครุภัณฑ์การเกษตร</t>
  </si>
  <si>
    <t>ค่าเสื่อมราคา - ครุภัณฑ์โรงงาน</t>
  </si>
  <si>
    <t>ค่าเสื่อมราคา - ครุภัณฑ์ก่อสร้าง</t>
  </si>
  <si>
    <t>ค่าเสื่อมราคา - ครุภัณฑ์งานบ้านงานครัว</t>
  </si>
  <si>
    <t>ค่าเสื่อมราคา - ครุภัณฑ์อื่น</t>
  </si>
  <si>
    <t>ค่าเสื่อมราคา - ถนน</t>
  </si>
  <si>
    <t>เงินเดือนและค่าจ้างอื่นๆ</t>
  </si>
  <si>
    <t>ต้นทุน
คงที่เพิ่ม/
(ลด) %</t>
  </si>
  <si>
    <t>ต้นทุน
ผันแปร
เพิ่ม(ลด)%</t>
  </si>
  <si>
    <t>ต้นทุน
รวมเพิ่ม/
(ลด) %</t>
  </si>
  <si>
    <t>ต้นทุนผันแปร 54 รวม</t>
  </si>
  <si>
    <t>ต้นทุนผันแปร 53 รวม</t>
  </si>
  <si>
    <t>ต้นทุนคงที่ 53 รวม</t>
  </si>
  <si>
    <t xml:space="preserve">ต้นทุนรวม 53 </t>
  </si>
  <si>
    <t>ศูนย์ต้นทุนหลัก ที่ 2</t>
  </si>
  <si>
    <t>ศูนย์ต้นหลัก ที่ 7 และ 8</t>
  </si>
  <si>
    <t xml:space="preserve">เป็นศูนย์ต้นทุนที่กำหนดเป็นครั้งแรกในปีงบประมาณ พ.ศ 2554 </t>
  </si>
  <si>
    <t>งบประมาณ พ.ศ. 2554</t>
  </si>
  <si>
    <t>ต้นทุนคงที่54รวม</t>
  </si>
  <si>
    <t>ต้นทุนรวม54</t>
  </si>
  <si>
    <t xml:space="preserve">เนื่องจากในปีงบประมาณ พ.ศ. 2554 ได้มีการเพิ่มหน่วยเบิกจ่ายของสำนักโครงการพระราชดำริและกิจการพิเศษขึ้น ซึ่งเดิม </t>
  </si>
  <si>
    <t>การวิเคราะห์สาเหตุของการเปลี่ยนแปลงของต้นทุนทางอ้อมตามลักษณะของต้นทุน (คงที่/ผันแปร) (อธิบายเฉพาะค่าใช้จ่ายทางอ้อมที่เปลี่ยนแปลงอย่างมีสาระสำคัญ)</t>
  </si>
  <si>
    <t xml:space="preserve">เนื่องจากในปีงบประมาณ พ.ศ. 2554 มีการจัดสรรงบประมาณส่วนหนึ่งเพื่อไปสนับสนุนภารกิจงานของกรมป่าไม้ </t>
  </si>
  <si>
    <t>ซึ่งไม่ได้กำหนดไว้ในแผน จึงทำให้ค่าใช้จ่ายผันแปร ลดลง</t>
  </si>
  <si>
    <t>ศูนย์ต้นทุนดังกล่าว เป็นศูนย์ต้นทุนหลักซึ่งมีหน่วยเบิกจ่ายรวมอยู่กับศูนย์ต้นทุนสนับสนุนที่ 5 (สำนักแผนงานและสารสนเทศ)</t>
  </si>
  <si>
    <t xml:space="preserve"> จึงทำให้ต้นทุนของศูนย์ต้นทุนสนับสนุนที่ 5 ลดลง ทั้งต้นทุนคงที่ และผันแปร</t>
  </si>
  <si>
    <t xml:space="preserve">ได้รับจัดสรรงบประมาณเพิ่มเติมจากิจกรรมอื่น ภายใต้แผนงานเดียวกันเพื่อสนับสนุนการปฏิบัติงานตามภารกิจป้องกันรักษาป่า </t>
  </si>
  <si>
    <t xml:space="preserve">การปฏิบัติงานของชุดเฉพาะกิจ และมีการใช้เงินนอกงบประมาณมาสนับสนุนการปฏิบัติงานด้านการป้องกันและปราบปรามการบุกรุกทำลายป่า </t>
  </si>
  <si>
    <t>ในปีงบประมาณ 2554 ได้รับจัดสรรงบประมาณเพิ่มเติมเพื่อดำเนินการปรับแก้ความผิดพลาดเชิงเราขาคณิตผลผลิตเพิ่มขึ้น จึงทำให้ต้นทุนต่อหน่วยลดลง</t>
  </si>
  <si>
    <t>และการสำรวจวิเคราะห์เพื่อจำแนกพื้นที่ป่าบนภาพถ่ายดาวเทียม และมีจัดสรรงบประมาณเพิ่มเติมเพื่อไปจัดซื้อภาพถ่ายดาวเทียมเพื่อการสำรวจ</t>
  </si>
  <si>
    <t xml:space="preserve">ติดตามการเปลี่ยนแปลงพื้นที่ป่าไม้ </t>
  </si>
  <si>
    <t xml:space="preserve">ได้รับงบประมาณเพิ่มเติมเพื่อไปดำเนินการจัดสวนงานมหกรรมพืชสวนโลกเฉลิมพระเกียรติราชพฤกษ์ 2554 </t>
  </si>
  <si>
    <t>และได้รับการสนับสนุนเงินนอกงบประมาณจากหน่วยงานเอกชนเพื่อดำเนินการฟื้นฟู และบำรุงป่า ตามวัตถุประสงค์ของและหน่วยงาน</t>
  </si>
  <si>
    <t>กิจกรรมหลักที่ 3</t>
  </si>
  <si>
    <t>กิจกรรมหลักที่ 4</t>
  </si>
  <si>
    <t xml:space="preserve">งบประมาณประจำปีได้รับลดลง และได้จัดสรรงบประมาณเพื่อสนับสนุนการจัดงานที่ไม่ได้กำหนดไว้ในแผน </t>
  </si>
  <si>
    <t>กิจกรรมหลักที่ 5.</t>
  </si>
  <si>
    <t xml:space="preserve">กิจกรรมหลักที่ 6. </t>
  </si>
  <si>
    <t xml:space="preserve">กิจกรรมหลักที่ 7. </t>
  </si>
  <si>
    <t>จำนวนหนังสือเข้า-ออก</t>
  </si>
  <si>
    <t>ต้นทุนผันแปร 2553</t>
  </si>
  <si>
    <t>งบประมาณ พ.ศ. 2553</t>
  </si>
  <si>
    <t>ต้นทุนคงที่ 2553</t>
  </si>
  <si>
    <t>ต้นทุนผันแปร 2554</t>
  </si>
  <si>
    <t>ต้นทุนคงที่ 2554</t>
  </si>
  <si>
    <t>เปรียบเทียบ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</si>
</sst>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0_);_(* \(#,##0.00\);_(* &quot;-&quot;_);_(@_)"/>
    <numFmt numFmtId="190" formatCode="_(* #,##0_);_(* \(#,##0\);_(* &quot;-&quot;_);_(@_)"/>
    <numFmt numFmtId="191" formatCode="_(* #,##0_);_(* \(#,##0\);_(* &quot;-&quot;??_);_(@_)"/>
    <numFmt numFmtId="192" formatCode="0.00_);\(0.00\)"/>
    <numFmt numFmtId="193" formatCode="0.000"/>
    <numFmt numFmtId="194" formatCode="0.0"/>
    <numFmt numFmtId="195" formatCode="_-* #,##0.0_-;\-* #,##0.0_-;_-* &quot;-&quot;??_-;_-@_-"/>
    <numFmt numFmtId="196" formatCode="_(* #,##0.0_);_(* \(#,##0.0\);_(* &quot;-&quot;??_);_(@_)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0.0000000000"/>
    <numFmt numFmtId="201" formatCode="0.000000000"/>
    <numFmt numFmtId="202" formatCode="0.00000000"/>
  </numFmts>
  <fonts count="67">
    <font>
      <sz val="10"/>
      <color indexed="8"/>
      <name val="Tahoma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6"/>
      <color indexed="8"/>
      <name val="TH Niramit AS"/>
      <family val="0"/>
    </font>
    <font>
      <b/>
      <u val="single"/>
      <sz val="14"/>
      <name val="TH Niramit AS"/>
      <family val="0"/>
    </font>
    <font>
      <i/>
      <sz val="16"/>
      <name val="TH Niramit AS"/>
      <family val="0"/>
    </font>
    <font>
      <b/>
      <sz val="16"/>
      <name val="TH Niramit AS"/>
      <family val="0"/>
    </font>
    <font>
      <b/>
      <u val="single"/>
      <sz val="16"/>
      <name val="TH Niramit AS"/>
      <family val="0"/>
    </font>
    <font>
      <vertAlign val="superscript"/>
      <sz val="16"/>
      <name val="TH Niramit AS"/>
      <family val="0"/>
    </font>
    <font>
      <u val="single"/>
      <sz val="16"/>
      <name val="TH Niramit AS"/>
      <family val="0"/>
    </font>
    <font>
      <b/>
      <sz val="18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sz val="14"/>
      <name val="Browallia New"/>
      <family val="2"/>
    </font>
    <font>
      <sz val="12"/>
      <name val="Browallia New"/>
      <family val="2"/>
    </font>
    <font>
      <b/>
      <sz val="14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b/>
      <sz val="12"/>
      <name val="TH Niramit AS"/>
      <family val="0"/>
    </font>
    <font>
      <sz val="12"/>
      <name val="TH Niramit AS"/>
      <family val="0"/>
    </font>
    <font>
      <sz val="12"/>
      <color indexed="8"/>
      <name val="TH Niramit AS"/>
      <family val="0"/>
    </font>
    <font>
      <b/>
      <sz val="12"/>
      <color indexed="8"/>
      <name val="TH Niramit AS"/>
      <family val="0"/>
    </font>
    <font>
      <b/>
      <sz val="10"/>
      <color indexed="8"/>
      <name val="Tahoma"/>
      <family val="2"/>
    </font>
    <font>
      <b/>
      <sz val="11"/>
      <color indexed="8"/>
      <name val="Calibri"/>
      <family val="2"/>
    </font>
    <font>
      <b/>
      <u val="single"/>
      <sz val="12"/>
      <name val="TH Niramit AS"/>
      <family val="0"/>
    </font>
    <font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H Niramit AS"/>
      <family val="0"/>
    </font>
    <font>
      <sz val="11"/>
      <color theme="1"/>
      <name val="Calibri"/>
      <family val="2"/>
    </font>
    <font>
      <sz val="14"/>
      <color theme="1"/>
      <name val="TH Niramit AS"/>
      <family val="0"/>
    </font>
    <font>
      <sz val="16"/>
      <color theme="1"/>
      <name val="TH Niramit AS"/>
      <family val="0"/>
    </font>
    <font>
      <b/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7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5" fillId="3" borderId="0" applyNumberFormat="0" applyBorder="0" applyAlignment="0" applyProtection="0"/>
    <xf numFmtId="0" fontId="15" fillId="20" borderId="1" applyNumberFormat="0" applyAlignment="0" applyProtection="0"/>
    <xf numFmtId="0" fontId="19" fillId="21" borderId="2" applyNumberFormat="0" applyAlignment="0" applyProtection="0"/>
    <xf numFmtId="187" fontId="4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6" fillId="20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4" fontId="32" fillId="24" borderId="10" xfId="59" applyNumberFormat="1" applyFont="1" applyFill="1" applyBorder="1" applyAlignment="1">
      <alignment horizontal="center" shrinkToFit="1"/>
      <protection/>
    </xf>
    <xf numFmtId="4" fontId="32" fillId="24" borderId="11" xfId="59" applyNumberFormat="1" applyFont="1" applyFill="1" applyBorder="1" applyAlignment="1">
      <alignment horizontal="center" shrinkToFit="1"/>
      <protection/>
    </xf>
    <xf numFmtId="0" fontId="32" fillId="24" borderId="11" xfId="57" applyFont="1" applyFill="1" applyBorder="1" applyAlignment="1">
      <alignment horizontal="center"/>
      <protection/>
    </xf>
    <xf numFmtId="0" fontId="32" fillId="24" borderId="12" xfId="5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59" fontId="8" fillId="0" borderId="0" xfId="0" applyNumberFormat="1" applyFont="1" applyAlignment="1">
      <alignment/>
    </xf>
    <xf numFmtId="0" fontId="12" fillId="0" borderId="0" xfId="59" applyFont="1">
      <alignment/>
      <protection/>
    </xf>
    <xf numFmtId="0" fontId="13" fillId="0" borderId="0" xfId="59" applyFont="1">
      <alignment/>
      <protection/>
    </xf>
    <xf numFmtId="43" fontId="12" fillId="0" borderId="0" xfId="45" applyFont="1" applyAlignment="1">
      <alignment/>
    </xf>
    <xf numFmtId="0" fontId="12" fillId="0" borderId="14" xfId="59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43" fontId="10" fillId="0" borderId="0" xfId="45" applyFont="1" applyBorder="1" applyAlignment="1">
      <alignment/>
    </xf>
    <xf numFmtId="188" fontId="30" fillId="0" borderId="13" xfId="44" applyNumberFormat="1" applyFont="1" applyFill="1" applyBorder="1" applyAlignment="1">
      <alignment/>
    </xf>
    <xf numFmtId="193" fontId="30" fillId="0" borderId="13" xfId="0" applyNumberFormat="1" applyFont="1" applyFill="1" applyBorder="1" applyAlignment="1">
      <alignment horizontal="center"/>
    </xf>
    <xf numFmtId="188" fontId="30" fillId="0" borderId="13" xfId="44" applyNumberFormat="1" applyFont="1" applyFill="1" applyBorder="1" applyAlignment="1">
      <alignment horizontal="left" vertical="top" wrapText="1"/>
    </xf>
    <xf numFmtId="193" fontId="30" fillId="0" borderId="13" xfId="0" applyNumberFormat="1" applyFont="1" applyFill="1" applyBorder="1" applyAlignment="1">
      <alignment horizontal="center" vertical="top" wrapText="1"/>
    </xf>
    <xf numFmtId="188" fontId="30" fillId="0" borderId="13" xfId="44" applyNumberFormat="1" applyFont="1" applyFill="1" applyBorder="1" applyAlignment="1">
      <alignment wrapText="1"/>
    </xf>
    <xf numFmtId="43" fontId="30" fillId="0" borderId="13" xfId="44" applyNumberFormat="1" applyFont="1" applyFill="1" applyBorder="1" applyAlignment="1">
      <alignment/>
    </xf>
    <xf numFmtId="0" fontId="31" fillId="0" borderId="0" xfId="163" applyNumberFormat="1" applyFont="1" applyFill="1" applyAlignment="1">
      <alignment vertical="top"/>
      <protection/>
    </xf>
    <xf numFmtId="0" fontId="32" fillId="25" borderId="0" xfId="0" applyFont="1" applyFill="1" applyBorder="1" applyAlignment="1">
      <alignment horizontal="left" vertical="top"/>
    </xf>
    <xf numFmtId="43" fontId="31" fillId="0" borderId="0" xfId="163" applyNumberFormat="1" applyFont="1" applyFill="1" applyBorder="1" applyAlignment="1">
      <alignment vertical="top"/>
      <protection/>
    </xf>
    <xf numFmtId="43" fontId="31" fillId="0" borderId="0" xfId="44" applyNumberFormat="1" applyFont="1" applyFill="1" applyBorder="1" applyAlignment="1">
      <alignment vertical="top"/>
    </xf>
    <xf numFmtId="0" fontId="31" fillId="0" borderId="0" xfId="163" applyNumberFormat="1" applyFont="1" applyFill="1" applyBorder="1" applyAlignment="1">
      <alignment vertical="top" wrapText="1" shrinkToFit="1"/>
      <protection/>
    </xf>
    <xf numFmtId="0" fontId="31" fillId="0" borderId="0" xfId="163" applyNumberFormat="1" applyFont="1" applyFill="1" applyBorder="1" applyAlignment="1">
      <alignment vertical="top"/>
      <protection/>
    </xf>
    <xf numFmtId="0" fontId="32" fillId="0" borderId="13" xfId="163" applyNumberFormat="1" applyFont="1" applyFill="1" applyBorder="1" applyAlignment="1">
      <alignment horizontal="center" vertical="top" shrinkToFit="1"/>
      <protection/>
    </xf>
    <xf numFmtId="43" fontId="32" fillId="0" borderId="13" xfId="163" applyNumberFormat="1" applyFont="1" applyFill="1" applyBorder="1" applyAlignment="1">
      <alignment horizontal="center" vertical="top" shrinkToFit="1"/>
      <protection/>
    </xf>
    <xf numFmtId="43" fontId="32" fillId="0" borderId="13" xfId="163" applyNumberFormat="1" applyFont="1" applyFill="1" applyBorder="1" applyAlignment="1">
      <alignment horizontal="center" vertical="top"/>
      <protection/>
    </xf>
    <xf numFmtId="43" fontId="32" fillId="0" borderId="13" xfId="163" applyNumberFormat="1" applyFont="1" applyFill="1" applyBorder="1" applyAlignment="1">
      <alignment horizontal="center" vertical="top" wrapText="1" shrinkToFit="1"/>
      <protection/>
    </xf>
    <xf numFmtId="0" fontId="31" fillId="0" borderId="0" xfId="163" applyNumberFormat="1" applyFont="1" applyFill="1" applyAlignment="1">
      <alignment vertical="top" shrinkToFit="1"/>
      <protection/>
    </xf>
    <xf numFmtId="43" fontId="31" fillId="0" borderId="0" xfId="44" applyFont="1" applyFill="1" applyAlignment="1">
      <alignment vertical="top" wrapText="1"/>
    </xf>
    <xf numFmtId="43" fontId="31" fillId="0" borderId="0" xfId="163" applyNumberFormat="1" applyFont="1" applyFill="1" applyAlignment="1">
      <alignment vertical="top" wrapText="1"/>
      <protection/>
    </xf>
    <xf numFmtId="43" fontId="31" fillId="0" borderId="0" xfId="163" applyNumberFormat="1" applyFont="1" applyFill="1" applyAlignment="1">
      <alignment vertical="top"/>
      <protection/>
    </xf>
    <xf numFmtId="43" fontId="31" fillId="0" borderId="0" xfId="44" applyNumberFormat="1" applyFont="1" applyFill="1" applyAlignment="1">
      <alignment vertical="top" wrapText="1"/>
    </xf>
    <xf numFmtId="0" fontId="31" fillId="0" borderId="0" xfId="163" applyNumberFormat="1" applyFont="1" applyFill="1" applyAlignment="1">
      <alignment vertical="top" wrapText="1" shrinkToFit="1"/>
      <protection/>
    </xf>
    <xf numFmtId="187" fontId="31" fillId="0" borderId="13" xfId="42" applyFont="1" applyFill="1" applyBorder="1" applyAlignment="1">
      <alignment vertical="top" shrinkToFit="1"/>
    </xf>
    <xf numFmtId="188" fontId="30" fillId="0" borderId="13" xfId="44" applyNumberFormat="1" applyFont="1" applyFill="1" applyBorder="1" applyAlignment="1">
      <alignment horizontal="left" vertical="center"/>
    </xf>
    <xf numFmtId="193" fontId="30" fillId="0" borderId="13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1" fillId="0" borderId="0" xfId="57" applyFont="1" applyFill="1">
      <alignment/>
      <protection/>
    </xf>
    <xf numFmtId="0" fontId="32" fillId="0" borderId="0" xfId="57" applyFont="1" applyFill="1">
      <alignment/>
      <protection/>
    </xf>
    <xf numFmtId="43" fontId="32" fillId="0" borderId="0" xfId="44" applyFont="1" applyFill="1" applyAlignment="1">
      <alignment/>
    </xf>
    <xf numFmtId="43" fontId="31" fillId="0" borderId="0" xfId="44" applyFont="1" applyFill="1" applyAlignment="1">
      <alignment/>
    </xf>
    <xf numFmtId="0" fontId="33" fillId="0" borderId="13" xfId="0" applyFont="1" applyFill="1" applyBorder="1" applyAlignment="1">
      <alignment horizontal="left"/>
    </xf>
    <xf numFmtId="4" fontId="33" fillId="0" borderId="13" xfId="0" applyNumberFormat="1" applyFont="1" applyFill="1" applyBorder="1" applyAlignment="1">
      <alignment horizontal="right"/>
    </xf>
    <xf numFmtId="43" fontId="31" fillId="0" borderId="0" xfId="57" applyNumberFormat="1" applyFont="1" applyFill="1">
      <alignment/>
      <protection/>
    </xf>
    <xf numFmtId="0" fontId="33" fillId="0" borderId="13" xfId="0" applyFont="1" applyBorder="1" applyAlignment="1">
      <alignment/>
    </xf>
    <xf numFmtId="4" fontId="31" fillId="0" borderId="0" xfId="57" applyNumberFormat="1" applyFont="1" applyFill="1">
      <alignment/>
      <protection/>
    </xf>
    <xf numFmtId="0" fontId="32" fillId="0" borderId="13" xfId="57" applyFont="1" applyFill="1" applyBorder="1" applyAlignment="1">
      <alignment horizontal="center"/>
      <protection/>
    </xf>
    <xf numFmtId="43" fontId="32" fillId="0" borderId="13" xfId="44" applyFont="1" applyFill="1" applyBorder="1" applyAlignment="1">
      <alignment/>
    </xf>
    <xf numFmtId="0" fontId="33" fillId="0" borderId="0" xfId="0" applyFont="1" applyFill="1" applyAlignment="1">
      <alignment horizontal="left"/>
    </xf>
    <xf numFmtId="4" fontId="33" fillId="0" borderId="0" xfId="0" applyNumberFormat="1" applyFont="1" applyFill="1" applyAlignment="1">
      <alignment horizontal="right"/>
    </xf>
    <xf numFmtId="43" fontId="32" fillId="0" borderId="15" xfId="44" applyFont="1" applyFill="1" applyBorder="1" applyAlignment="1">
      <alignment/>
    </xf>
    <xf numFmtId="0" fontId="32" fillId="0" borderId="0" xfId="57" applyFont="1" applyFill="1" applyAlignment="1">
      <alignment wrapText="1"/>
      <protection/>
    </xf>
    <xf numFmtId="43" fontId="32" fillId="0" borderId="16" xfId="44" applyFont="1" applyFill="1" applyBorder="1" applyAlignment="1">
      <alignment/>
    </xf>
    <xf numFmtId="43" fontId="32" fillId="0" borderId="13" xfId="44" applyFont="1" applyFill="1" applyBorder="1" applyAlignment="1">
      <alignment horizontal="center"/>
    </xf>
    <xf numFmtId="193" fontId="33" fillId="0" borderId="13" xfId="0" applyNumberFormat="1" applyFont="1" applyFill="1" applyBorder="1" applyAlignment="1">
      <alignment horizontal="left" vertical="center" wrapText="1"/>
    </xf>
    <xf numFmtId="43" fontId="33" fillId="0" borderId="13" xfId="0" applyNumberFormat="1" applyFont="1" applyFill="1" applyBorder="1" applyAlignment="1">
      <alignment horizontal="right" vertical="center" wrapText="1"/>
    </xf>
    <xf numFmtId="43" fontId="33" fillId="0" borderId="13" xfId="0" applyNumberFormat="1" applyFont="1" applyBorder="1" applyAlignment="1">
      <alignment vertical="center"/>
    </xf>
    <xf numFmtId="0" fontId="33" fillId="0" borderId="13" xfId="0" applyFont="1" applyFill="1" applyBorder="1" applyAlignment="1">
      <alignment horizontal="left" vertical="center" wrapText="1"/>
    </xf>
    <xf numFmtId="43" fontId="33" fillId="0" borderId="17" xfId="0" applyNumberFormat="1" applyFont="1" applyFill="1" applyBorder="1" applyAlignment="1">
      <alignment horizontal="right" vertical="center" wrapText="1"/>
    </xf>
    <xf numFmtId="43" fontId="33" fillId="0" borderId="17" xfId="0" applyNumberFormat="1" applyFont="1" applyBorder="1" applyAlignment="1">
      <alignment vertical="center"/>
    </xf>
    <xf numFmtId="43" fontId="33" fillId="0" borderId="0" xfId="0" applyNumberFormat="1" applyFont="1" applyAlignment="1">
      <alignment vertical="center"/>
    </xf>
    <xf numFmtId="187" fontId="33" fillId="0" borderId="0" xfId="42" applyFont="1" applyAlignment="1">
      <alignment vertical="center"/>
    </xf>
    <xf numFmtId="43" fontId="33" fillId="0" borderId="0" xfId="42" applyNumberFormat="1" applyFont="1" applyAlignment="1">
      <alignment vertical="center"/>
    </xf>
    <xf numFmtId="0" fontId="32" fillId="25" borderId="18" xfId="0" applyFont="1" applyFill="1" applyBorder="1" applyAlignment="1">
      <alignment vertical="center"/>
    </xf>
    <xf numFmtId="0" fontId="34" fillId="26" borderId="13" xfId="0" applyFont="1" applyFill="1" applyBorder="1" applyAlignment="1">
      <alignment horizontal="left" vertical="center" wrapText="1"/>
    </xf>
    <xf numFmtId="43" fontId="34" fillId="26" borderId="13" xfId="0" applyNumberFormat="1" applyFont="1" applyFill="1" applyBorder="1" applyAlignment="1">
      <alignment horizontal="right" vertical="center" wrapText="1"/>
    </xf>
    <xf numFmtId="43" fontId="34" fillId="26" borderId="13" xfId="0" applyNumberFormat="1" applyFont="1" applyFill="1" applyBorder="1" applyAlignment="1">
      <alignment vertical="center"/>
    </xf>
    <xf numFmtId="193" fontId="34" fillId="26" borderId="13" xfId="0" applyNumberFormat="1" applyFont="1" applyFill="1" applyBorder="1" applyAlignment="1">
      <alignment horizontal="left" vertical="center" wrapText="1"/>
    </xf>
    <xf numFmtId="0" fontId="32" fillId="0" borderId="19" xfId="163" applyNumberFormat="1" applyFont="1" applyFill="1" applyBorder="1" applyAlignment="1">
      <alignment horizontal="center" vertical="top" shrinkToFit="1"/>
      <protection/>
    </xf>
    <xf numFmtId="193" fontId="31" fillId="0" borderId="19" xfId="0" applyNumberFormat="1" applyFont="1" applyFill="1" applyBorder="1" applyAlignment="1">
      <alignment horizontal="left" vertical="center"/>
    </xf>
    <xf numFmtId="193" fontId="31" fillId="0" borderId="19" xfId="0" applyNumberFormat="1" applyFont="1" applyFill="1" applyBorder="1" applyAlignment="1">
      <alignment horizontal="left" vertical="center" wrapText="1"/>
    </xf>
    <xf numFmtId="193" fontId="31" fillId="25" borderId="19" xfId="0" applyNumberFormat="1" applyFont="1" applyFill="1" applyBorder="1" applyAlignment="1">
      <alignment horizontal="left" vertical="center"/>
    </xf>
    <xf numFmtId="0" fontId="31" fillId="0" borderId="20" xfId="163" applyNumberFormat="1" applyFont="1" applyFill="1" applyBorder="1" applyAlignment="1">
      <alignment vertical="top" shrinkToFit="1"/>
      <protection/>
    </xf>
    <xf numFmtId="0" fontId="31" fillId="0" borderId="20" xfId="163" applyNumberFormat="1" applyFont="1" applyFill="1" applyBorder="1" applyAlignment="1">
      <alignment horizontal="center" vertical="center" shrinkToFit="1"/>
      <protection/>
    </xf>
    <xf numFmtId="0" fontId="31" fillId="0" borderId="20" xfId="163" applyNumberFormat="1" applyFont="1" applyFill="1" applyBorder="1" applyAlignment="1">
      <alignment horizontal="center" vertical="center"/>
      <protection/>
    </xf>
    <xf numFmtId="193" fontId="30" fillId="0" borderId="13" xfId="0" applyNumberFormat="1" applyFont="1" applyFill="1" applyBorder="1" applyAlignment="1">
      <alignment vertical="center" wrapText="1"/>
    </xf>
    <xf numFmtId="188" fontId="30" fillId="0" borderId="13" xfId="44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193" fontId="31" fillId="0" borderId="13" xfId="0" applyNumberFormat="1" applyFont="1" applyFill="1" applyBorder="1" applyAlignment="1">
      <alignment vertical="center" wrapText="1"/>
    </xf>
    <xf numFmtId="187" fontId="8" fillId="0" borderId="13" xfId="42" applyFont="1" applyBorder="1" applyAlignment="1">
      <alignment vertical="center"/>
    </xf>
    <xf numFmtId="187" fontId="8" fillId="0" borderId="13" xfId="42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187" fontId="7" fillId="0" borderId="13" xfId="42" applyFont="1" applyBorder="1" applyAlignment="1">
      <alignment vertical="center"/>
    </xf>
    <xf numFmtId="0" fontId="7" fillId="0" borderId="13" xfId="42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187" fontId="7" fillId="0" borderId="13" xfId="42" applyFont="1" applyBorder="1" applyAlignment="1">
      <alignment vertical="top"/>
    </xf>
    <xf numFmtId="0" fontId="7" fillId="0" borderId="13" xfId="42" applyNumberFormat="1" applyFont="1" applyBorder="1" applyAlignment="1">
      <alignment horizontal="center" vertical="top"/>
    </xf>
    <xf numFmtId="0" fontId="8" fillId="0" borderId="13" xfId="0" applyFont="1" applyBorder="1" applyAlignment="1">
      <alignment vertical="center"/>
    </xf>
    <xf numFmtId="187" fontId="8" fillId="0" borderId="13" xfId="0" applyNumberFormat="1" applyFont="1" applyBorder="1" applyAlignment="1">
      <alignment vertical="center"/>
    </xf>
    <xf numFmtId="187" fontId="8" fillId="0" borderId="13" xfId="42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center" vertical="center"/>
    </xf>
    <xf numFmtId="0" fontId="32" fillId="0" borderId="0" xfId="57" applyFont="1" applyBorder="1">
      <alignment/>
      <protection/>
    </xf>
    <xf numFmtId="43" fontId="32" fillId="0" borderId="0" xfId="44" applyFont="1" applyBorder="1" applyAlignment="1">
      <alignment/>
    </xf>
    <xf numFmtId="0" fontId="31" fillId="0" borderId="0" xfId="57" applyFont="1">
      <alignment/>
      <protection/>
    </xf>
    <xf numFmtId="0" fontId="36" fillId="0" borderId="0" xfId="57" applyFont="1" applyBorder="1" applyAlignment="1">
      <alignment/>
      <protection/>
    </xf>
    <xf numFmtId="0" fontId="32" fillId="24" borderId="21" xfId="57" applyFont="1" applyFill="1" applyBorder="1" applyAlignment="1">
      <alignment/>
      <protection/>
    </xf>
    <xf numFmtId="0" fontId="32" fillId="24" borderId="11" xfId="57" applyFont="1" applyFill="1" applyBorder="1" applyAlignment="1">
      <alignment horizontal="center" vertical="center"/>
      <protection/>
    </xf>
    <xf numFmtId="0" fontId="32" fillId="24" borderId="22" xfId="57" applyFont="1" applyFill="1" applyBorder="1" applyAlignment="1">
      <alignment horizontal="center"/>
      <protection/>
    </xf>
    <xf numFmtId="0" fontId="32" fillId="24" borderId="23" xfId="57" applyFont="1" applyFill="1" applyBorder="1" applyAlignment="1">
      <alignment horizontal="center"/>
      <protection/>
    </xf>
    <xf numFmtId="0" fontId="32" fillId="24" borderId="21" xfId="57" applyFont="1" applyFill="1" applyBorder="1" applyAlignment="1">
      <alignment horizontal="center"/>
      <protection/>
    </xf>
    <xf numFmtId="0" fontId="32" fillId="24" borderId="24" xfId="57" applyFont="1" applyFill="1" applyBorder="1" applyAlignment="1">
      <alignment horizontal="center"/>
      <protection/>
    </xf>
    <xf numFmtId="43" fontId="32" fillId="24" borderId="24" xfId="44" applyFont="1" applyFill="1" applyBorder="1" applyAlignment="1">
      <alignment horizontal="center"/>
    </xf>
    <xf numFmtId="0" fontId="32" fillId="24" borderId="25" xfId="57" applyFont="1" applyFill="1" applyBorder="1" applyAlignment="1">
      <alignment horizontal="center" vertical="center"/>
      <protection/>
    </xf>
    <xf numFmtId="0" fontId="32" fillId="24" borderId="26" xfId="57" applyFont="1" applyFill="1" applyBorder="1" applyAlignment="1">
      <alignment horizontal="center" vertical="center"/>
      <protection/>
    </xf>
    <xf numFmtId="0" fontId="32" fillId="24" borderId="27" xfId="57" applyFont="1" applyFill="1" applyBorder="1" applyAlignment="1">
      <alignment horizontal="center" vertical="center"/>
      <protection/>
    </xf>
    <xf numFmtId="0" fontId="32" fillId="24" borderId="0" xfId="57" applyFont="1" applyFill="1" applyBorder="1" applyAlignment="1">
      <alignment horizontal="center" vertical="center"/>
      <protection/>
    </xf>
    <xf numFmtId="0" fontId="32" fillId="24" borderId="28" xfId="57" applyFont="1" applyFill="1" applyBorder="1" applyAlignment="1">
      <alignment horizontal="center" vertical="center"/>
      <protection/>
    </xf>
    <xf numFmtId="0" fontId="32" fillId="24" borderId="26" xfId="57" applyFont="1" applyFill="1" applyBorder="1" applyAlignment="1">
      <alignment horizontal="center"/>
      <protection/>
    </xf>
    <xf numFmtId="43" fontId="32" fillId="24" borderId="28" xfId="44" applyFont="1" applyFill="1" applyBorder="1" applyAlignment="1">
      <alignment horizontal="center"/>
    </xf>
    <xf numFmtId="0" fontId="32" fillId="24" borderId="25" xfId="57" applyFont="1" applyFill="1" applyBorder="1" applyAlignment="1">
      <alignment vertical="center"/>
      <protection/>
    </xf>
    <xf numFmtId="0" fontId="32" fillId="24" borderId="29" xfId="57" applyFont="1" applyFill="1" applyBorder="1" applyAlignment="1">
      <alignment vertical="center"/>
      <protection/>
    </xf>
    <xf numFmtId="0" fontId="32" fillId="24" borderId="30" xfId="57" applyFont="1" applyFill="1" applyBorder="1" applyAlignment="1">
      <alignment horizontal="center" vertical="center"/>
      <protection/>
    </xf>
    <xf numFmtId="0" fontId="32" fillId="24" borderId="31" xfId="57" applyFont="1" applyFill="1" applyBorder="1" applyAlignment="1">
      <alignment horizontal="center" vertical="center"/>
      <protection/>
    </xf>
    <xf numFmtId="0" fontId="32" fillId="24" borderId="32" xfId="57" applyFont="1" applyFill="1" applyBorder="1" applyAlignment="1">
      <alignment horizontal="center" vertical="center"/>
      <protection/>
    </xf>
    <xf numFmtId="0" fontId="32" fillId="24" borderId="29" xfId="57" applyFont="1" applyFill="1" applyBorder="1" applyAlignment="1">
      <alignment horizontal="center" vertical="center"/>
      <protection/>
    </xf>
    <xf numFmtId="0" fontId="32" fillId="24" borderId="33" xfId="57" applyFont="1" applyFill="1" applyBorder="1" applyAlignment="1">
      <alignment horizontal="center" vertical="center"/>
      <protection/>
    </xf>
    <xf numFmtId="0" fontId="31" fillId="0" borderId="0" xfId="57" applyFont="1" applyAlignment="1">
      <alignment shrinkToFit="1"/>
      <protection/>
    </xf>
    <xf numFmtId="0" fontId="31" fillId="0" borderId="34" xfId="57" applyFont="1" applyBorder="1" applyAlignment="1">
      <alignment horizontal="center" shrinkToFit="1"/>
      <protection/>
    </xf>
    <xf numFmtId="4" fontId="31" fillId="0" borderId="14" xfId="57" applyNumberFormat="1" applyFont="1" applyBorder="1" applyAlignment="1">
      <alignment shrinkToFit="1"/>
      <protection/>
    </xf>
    <xf numFmtId="0" fontId="31" fillId="0" borderId="14" xfId="57" applyFont="1" applyBorder="1" applyAlignment="1">
      <alignment horizontal="center" shrinkToFit="1"/>
      <protection/>
    </xf>
    <xf numFmtId="4" fontId="31" fillId="0" borderId="35" xfId="57" applyNumberFormat="1" applyFont="1" applyBorder="1" applyAlignment="1">
      <alignment shrinkToFit="1"/>
      <protection/>
    </xf>
    <xf numFmtId="4" fontId="31" fillId="0" borderId="36" xfId="57" applyNumberFormat="1" applyFont="1" applyBorder="1" applyAlignment="1">
      <alignment shrinkToFit="1"/>
      <protection/>
    </xf>
    <xf numFmtId="0" fontId="31" fillId="0" borderId="0" xfId="57" applyFont="1" applyAlignment="1">
      <alignment/>
      <protection/>
    </xf>
    <xf numFmtId="43" fontId="31" fillId="0" borderId="0" xfId="44" applyFont="1" applyAlignment="1">
      <alignment/>
    </xf>
    <xf numFmtId="0" fontId="36" fillId="0" borderId="0" xfId="57" applyFont="1" applyFill="1">
      <alignment/>
      <protection/>
    </xf>
    <xf numFmtId="0" fontId="32" fillId="0" borderId="0" xfId="57" applyFont="1" applyBorder="1" applyAlignment="1">
      <alignment horizontal="center"/>
      <protection/>
    </xf>
    <xf numFmtId="4" fontId="35" fillId="0" borderId="13" xfId="0" applyNumberFormat="1" applyFont="1" applyFill="1" applyBorder="1" applyAlignment="1">
      <alignment horizontal="right"/>
    </xf>
    <xf numFmtId="187" fontId="7" fillId="0" borderId="13" xfId="42" applyFont="1" applyFill="1" applyBorder="1" applyAlignment="1">
      <alignment horizontal="right" vertical="center"/>
    </xf>
    <xf numFmtId="4" fontId="33" fillId="0" borderId="13" xfId="0" applyNumberFormat="1" applyFont="1" applyBorder="1" applyAlignment="1">
      <alignment/>
    </xf>
    <xf numFmtId="43" fontId="64" fillId="0" borderId="13" xfId="42" applyNumberFormat="1" applyFont="1" applyFill="1" applyBorder="1" applyAlignment="1">
      <alignment horizontal="center" shrinkToFit="1"/>
    </xf>
    <xf numFmtId="0" fontId="32" fillId="0" borderId="20" xfId="163" applyNumberFormat="1" applyFont="1" applyFill="1" applyBorder="1" applyAlignment="1">
      <alignment vertical="top"/>
      <protection/>
    </xf>
    <xf numFmtId="0" fontId="32" fillId="0" borderId="19" xfId="163" applyNumberFormat="1" applyFont="1" applyFill="1" applyBorder="1" applyAlignment="1">
      <alignment horizontal="center" vertical="top"/>
      <protection/>
    </xf>
    <xf numFmtId="4" fontId="34" fillId="0" borderId="13" xfId="0" applyNumberFormat="1" applyFont="1" applyBorder="1" applyAlignment="1">
      <alignment/>
    </xf>
    <xf numFmtId="0" fontId="32" fillId="0" borderId="13" xfId="163" applyNumberFormat="1" applyFont="1" applyFill="1" applyBorder="1" applyAlignment="1">
      <alignment vertical="top" wrapText="1" shrinkToFit="1"/>
      <protection/>
    </xf>
    <xf numFmtId="0" fontId="32" fillId="0" borderId="13" xfId="163" applyNumberFormat="1" applyFont="1" applyFill="1" applyBorder="1" applyAlignment="1">
      <alignment vertical="top"/>
      <protection/>
    </xf>
    <xf numFmtId="187" fontId="33" fillId="0" borderId="14" xfId="42" applyFont="1" applyBorder="1" applyAlignment="1">
      <alignment shrinkToFit="1"/>
    </xf>
    <xf numFmtId="0" fontId="38" fillId="24" borderId="37" xfId="59" applyFont="1" applyFill="1" applyBorder="1" applyAlignment="1">
      <alignment horizontal="center" vertical="center" shrinkToFit="1"/>
      <protection/>
    </xf>
    <xf numFmtId="0" fontId="38" fillId="24" borderId="38" xfId="59" applyFont="1" applyFill="1" applyBorder="1" applyAlignment="1">
      <alignment horizontal="center" vertical="center" shrinkToFit="1"/>
      <protection/>
    </xf>
    <xf numFmtId="43" fontId="35" fillId="0" borderId="13" xfId="0" applyNumberFormat="1" applyFont="1" applyFill="1" applyBorder="1" applyAlignment="1">
      <alignment horizontal="right" vertical="center"/>
    </xf>
    <xf numFmtId="0" fontId="38" fillId="0" borderId="39" xfId="59" applyFont="1" applyBorder="1" applyAlignment="1">
      <alignment horizontal="center" vertical="center"/>
      <protection/>
    </xf>
    <xf numFmtId="0" fontId="38" fillId="24" borderId="39" xfId="59" applyFont="1" applyFill="1" applyBorder="1" applyAlignment="1">
      <alignment horizontal="center" vertical="center" shrinkToFit="1"/>
      <protection/>
    </xf>
    <xf numFmtId="0" fontId="38" fillId="0" borderId="37" xfId="59" applyFont="1" applyBorder="1" applyAlignment="1">
      <alignment horizontal="center" vertical="center"/>
      <protection/>
    </xf>
    <xf numFmtId="0" fontId="38" fillId="0" borderId="38" xfId="59" applyFont="1" applyBorder="1" applyAlignment="1">
      <alignment horizontal="center" vertical="center"/>
      <protection/>
    </xf>
    <xf numFmtId="43" fontId="30" fillId="0" borderId="13" xfId="0" applyNumberFormat="1" applyFont="1" applyFill="1" applyBorder="1" applyAlignment="1">
      <alignment horizontal="left" vertical="center"/>
    </xf>
    <xf numFmtId="43" fontId="37" fillId="0" borderId="13" xfId="0" applyNumberFormat="1" applyFont="1" applyFill="1" applyBorder="1" applyAlignment="1">
      <alignment horizontal="left" vertical="center"/>
    </xf>
    <xf numFmtId="0" fontId="30" fillId="0" borderId="0" xfId="59" applyFont="1" applyBorder="1" applyAlignment="1">
      <alignment horizontal="right" vertical="center"/>
      <protection/>
    </xf>
    <xf numFmtId="0" fontId="30" fillId="0" borderId="0" xfId="59" applyFont="1" applyBorder="1" applyAlignment="1">
      <alignment horizontal="right" vertical="center" wrapText="1"/>
      <protection/>
    </xf>
    <xf numFmtId="0" fontId="30" fillId="0" borderId="0" xfId="59" applyFont="1" applyBorder="1" applyAlignment="1">
      <alignment horizontal="right" vertical="center" shrinkToFit="1"/>
      <protection/>
    </xf>
    <xf numFmtId="0" fontId="38" fillId="0" borderId="0" xfId="59" applyFont="1" applyBorder="1" applyAlignment="1">
      <alignment horizontal="right" vertical="center"/>
      <protection/>
    </xf>
    <xf numFmtId="43" fontId="30" fillId="0" borderId="0" xfId="45" applyFont="1" applyBorder="1" applyAlignment="1">
      <alignment horizontal="right" vertical="center" shrinkToFit="1"/>
    </xf>
    <xf numFmtId="0" fontId="38" fillId="24" borderId="0" xfId="59" applyFont="1" applyFill="1" applyBorder="1" applyAlignment="1">
      <alignment horizontal="right" vertical="center"/>
      <protection/>
    </xf>
    <xf numFmtId="0" fontId="38" fillId="0" borderId="38" xfId="59" applyFont="1" applyBorder="1" applyAlignment="1">
      <alignment horizontal="right" vertical="center"/>
      <protection/>
    </xf>
    <xf numFmtId="43" fontId="65" fillId="0" borderId="13" xfId="44" applyNumberFormat="1" applyFont="1" applyFill="1" applyBorder="1" applyAlignment="1">
      <alignment horizontal="right" vertical="center"/>
    </xf>
    <xf numFmtId="43" fontId="65" fillId="0" borderId="13" xfId="42" applyNumberFormat="1" applyFont="1" applyFill="1" applyBorder="1" applyAlignment="1">
      <alignment horizontal="right" vertical="center" shrinkToFit="1"/>
    </xf>
    <xf numFmtId="43" fontId="65" fillId="0" borderId="13" xfId="42" applyNumberFormat="1" applyFont="1" applyFill="1" applyBorder="1" applyAlignment="1">
      <alignment horizontal="right" vertical="center"/>
    </xf>
    <xf numFmtId="43" fontId="40" fillId="0" borderId="0" xfId="45" applyFont="1" applyBorder="1" applyAlignment="1">
      <alignment horizontal="right" vertical="center" shrinkToFit="1"/>
    </xf>
    <xf numFmtId="43" fontId="40" fillId="0" borderId="13" xfId="45" applyFont="1" applyBorder="1" applyAlignment="1">
      <alignment horizontal="right" vertical="center"/>
    </xf>
    <xf numFmtId="43" fontId="65" fillId="0" borderId="13" xfId="42" applyNumberFormat="1" applyFont="1" applyFill="1" applyBorder="1" applyAlignment="1">
      <alignment horizontal="right" vertical="center" wrapText="1"/>
    </xf>
    <xf numFmtId="43" fontId="30" fillId="0" borderId="13" xfId="45" applyFont="1" applyBorder="1" applyAlignment="1">
      <alignment horizontal="right" vertical="center"/>
    </xf>
    <xf numFmtId="43" fontId="30" fillId="0" borderId="0" xfId="45" applyFont="1" applyBorder="1" applyAlignment="1">
      <alignment horizontal="right" vertical="center"/>
    </xf>
    <xf numFmtId="49" fontId="40" fillId="0" borderId="0" xfId="45" applyNumberFormat="1" applyFont="1" applyBorder="1" applyAlignment="1">
      <alignment horizontal="right" vertical="center"/>
    </xf>
    <xf numFmtId="43" fontId="40" fillId="0" borderId="0" xfId="45" applyFont="1" applyBorder="1" applyAlignment="1">
      <alignment horizontal="right" vertical="center"/>
    </xf>
    <xf numFmtId="49" fontId="30" fillId="0" borderId="0" xfId="45" applyNumberFormat="1" applyFont="1" applyBorder="1" applyAlignment="1">
      <alignment horizontal="right" vertical="center"/>
    </xf>
    <xf numFmtId="189" fontId="30" fillId="0" borderId="0" xfId="59" applyNumberFormat="1" applyFont="1" applyBorder="1" applyAlignment="1">
      <alignment horizontal="right" vertical="center" shrinkToFit="1"/>
      <protection/>
    </xf>
    <xf numFmtId="189" fontId="30" fillId="0" borderId="0" xfId="45" applyNumberFormat="1" applyFont="1" applyBorder="1" applyAlignment="1">
      <alignment horizontal="right" vertical="center" shrinkToFit="1"/>
    </xf>
    <xf numFmtId="189" fontId="38" fillId="24" borderId="39" xfId="45" applyNumberFormat="1" applyFont="1" applyFill="1" applyBorder="1" applyAlignment="1">
      <alignment horizontal="center" vertical="center" shrinkToFit="1"/>
    </xf>
    <xf numFmtId="189" fontId="38" fillId="24" borderId="37" xfId="45" applyNumberFormat="1" applyFont="1" applyFill="1" applyBorder="1" applyAlignment="1">
      <alignment horizontal="center" vertical="center" shrinkToFit="1"/>
    </xf>
    <xf numFmtId="189" fontId="38" fillId="24" borderId="38" xfId="45" applyNumberFormat="1" applyFont="1" applyFill="1" applyBorder="1" applyAlignment="1">
      <alignment horizontal="center" vertical="center" shrinkToFit="1"/>
    </xf>
    <xf numFmtId="43" fontId="30" fillId="27" borderId="13" xfId="0" applyNumberFormat="1" applyFont="1" applyFill="1" applyBorder="1" applyAlignment="1">
      <alignment horizontal="left" vertical="center"/>
    </xf>
    <xf numFmtId="43" fontId="35" fillId="27" borderId="13" xfId="0" applyNumberFormat="1" applyFont="1" applyFill="1" applyBorder="1" applyAlignment="1">
      <alignment horizontal="right" vertical="center"/>
    </xf>
    <xf numFmtId="43" fontId="65" fillId="27" borderId="13" xfId="44" applyNumberFormat="1" applyFont="1" applyFill="1" applyBorder="1" applyAlignment="1">
      <alignment horizontal="right" vertical="center"/>
    </xf>
    <xf numFmtId="43" fontId="65" fillId="27" borderId="13" xfId="42" applyNumberFormat="1" applyFont="1" applyFill="1" applyBorder="1" applyAlignment="1">
      <alignment horizontal="right" vertical="center" shrinkToFit="1"/>
    </xf>
    <xf numFmtId="43" fontId="65" fillId="27" borderId="13" xfId="42" applyNumberFormat="1" applyFont="1" applyFill="1" applyBorder="1" applyAlignment="1">
      <alignment horizontal="right" vertical="center"/>
    </xf>
    <xf numFmtId="189" fontId="30" fillId="0" borderId="13" xfId="0" applyNumberFormat="1" applyFont="1" applyFill="1" applyBorder="1" applyAlignment="1">
      <alignment horizontal="right" vertical="center" shrinkToFit="1"/>
    </xf>
    <xf numFmtId="189" fontId="30" fillId="27" borderId="13" xfId="0" applyNumberFormat="1" applyFont="1" applyFill="1" applyBorder="1" applyAlignment="1">
      <alignment horizontal="right" vertical="center" shrinkToFit="1"/>
    </xf>
    <xf numFmtId="0" fontId="30" fillId="0" borderId="13" xfId="0" applyFont="1" applyBorder="1" applyAlignment="1">
      <alignment horizontal="left" vertical="center"/>
    </xf>
    <xf numFmtId="193" fontId="30" fillId="0" borderId="40" xfId="57" applyNumberFormat="1" applyFont="1" applyFill="1" applyBorder="1" applyAlignment="1">
      <alignment horizontal="left" vertical="center"/>
      <protection/>
    </xf>
    <xf numFmtId="193" fontId="30" fillId="27" borderId="40" xfId="57" applyNumberFormat="1" applyFont="1" applyFill="1" applyBorder="1" applyAlignment="1">
      <alignment horizontal="left" vertical="center"/>
      <protection/>
    </xf>
    <xf numFmtId="193" fontId="30" fillId="0" borderId="40" xfId="0" applyNumberFormat="1" applyFont="1" applyFill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187" fontId="30" fillId="0" borderId="0" xfId="42" applyFont="1" applyBorder="1" applyAlignment="1">
      <alignment horizontal="right" vertical="center"/>
    </xf>
    <xf numFmtId="187" fontId="30" fillId="0" borderId="0" xfId="42" applyFont="1" applyBorder="1" applyAlignment="1">
      <alignment horizontal="center"/>
    </xf>
    <xf numFmtId="187" fontId="38" fillId="0" borderId="39" xfId="42" applyFont="1" applyBorder="1" applyAlignment="1">
      <alignment horizontal="center" vertical="center"/>
    </xf>
    <xf numFmtId="187" fontId="38" fillId="0" borderId="39" xfId="42" applyFont="1" applyBorder="1" applyAlignment="1">
      <alignment horizontal="center"/>
    </xf>
    <xf numFmtId="187" fontId="38" fillId="0" borderId="37" xfId="42" applyFont="1" applyBorder="1" applyAlignment="1">
      <alignment horizontal="center" vertical="center"/>
    </xf>
    <xf numFmtId="187" fontId="38" fillId="0" borderId="37" xfId="42" applyFont="1" applyBorder="1" applyAlignment="1">
      <alignment horizontal="center"/>
    </xf>
    <xf numFmtId="187" fontId="38" fillId="0" borderId="42" xfId="42" applyFont="1" applyBorder="1" applyAlignment="1">
      <alignment horizontal="right" vertical="center"/>
    </xf>
    <xf numFmtId="187" fontId="38" fillId="0" borderId="42" xfId="42" applyFont="1" applyBorder="1" applyAlignment="1">
      <alignment horizontal="center"/>
    </xf>
    <xf numFmtId="187" fontId="30" fillId="0" borderId="40" xfId="42" applyFont="1" applyFill="1" applyBorder="1" applyAlignment="1">
      <alignment horizontal="right" vertical="center"/>
    </xf>
    <xf numFmtId="187" fontId="30" fillId="27" borderId="40" xfId="42" applyFont="1" applyFill="1" applyBorder="1" applyAlignment="1">
      <alignment horizontal="right" vertical="center"/>
    </xf>
    <xf numFmtId="187" fontId="30" fillId="0" borderId="40" xfId="42" applyFont="1" applyBorder="1" applyAlignment="1">
      <alignment horizontal="right" vertical="center"/>
    </xf>
    <xf numFmtId="187" fontId="30" fillId="0" borderId="40" xfId="42" applyFont="1" applyFill="1" applyBorder="1" applyAlignment="1">
      <alignment horizontal="right" vertical="center" wrapText="1"/>
    </xf>
    <xf numFmtId="187" fontId="30" fillId="0" borderId="41" xfId="42" applyFont="1" applyBorder="1" applyAlignment="1">
      <alignment horizontal="right" vertical="center"/>
    </xf>
    <xf numFmtId="187" fontId="30" fillId="0" borderId="41" xfId="42" applyFont="1" applyFill="1" applyBorder="1" applyAlignment="1">
      <alignment horizontal="right" vertical="center"/>
    </xf>
    <xf numFmtId="187" fontId="30" fillId="0" borderId="13" xfId="42" applyFont="1" applyBorder="1" applyAlignment="1">
      <alignment horizontal="right" vertical="center"/>
    </xf>
    <xf numFmtId="187" fontId="40" fillId="0" borderId="13" xfId="42" applyFont="1" applyFill="1" applyBorder="1" applyAlignment="1">
      <alignment horizontal="right" vertical="center" shrinkToFit="1"/>
    </xf>
    <xf numFmtId="187" fontId="30" fillId="0" borderId="40" xfId="42" applyFont="1" applyBorder="1" applyAlignment="1">
      <alignment horizontal="right" vertical="center" shrinkToFit="1"/>
    </xf>
    <xf numFmtId="187" fontId="30" fillId="0" borderId="40" xfId="42" applyFont="1" applyFill="1" applyBorder="1" applyAlignment="1">
      <alignment horizontal="center" shrinkToFit="1"/>
    </xf>
    <xf numFmtId="187" fontId="30" fillId="0" borderId="40" xfId="42" applyFont="1" applyFill="1" applyBorder="1" applyAlignment="1">
      <alignment horizontal="right" vertical="center" shrinkToFit="1"/>
    </xf>
    <xf numFmtId="187" fontId="30" fillId="27" borderId="40" xfId="42" applyFont="1" applyFill="1" applyBorder="1" applyAlignment="1">
      <alignment horizontal="right" vertical="center" shrinkToFit="1"/>
    </xf>
    <xf numFmtId="187" fontId="30" fillId="27" borderId="40" xfId="42" applyFont="1" applyFill="1" applyBorder="1" applyAlignment="1">
      <alignment horizontal="center" shrinkToFit="1"/>
    </xf>
    <xf numFmtId="187" fontId="30" fillId="0" borderId="41" xfId="42" applyFont="1" applyFill="1" applyBorder="1" applyAlignment="1">
      <alignment horizontal="center" shrinkToFit="1"/>
    </xf>
    <xf numFmtId="187" fontId="30" fillId="0" borderId="41" xfId="42" applyFont="1" applyFill="1" applyBorder="1" applyAlignment="1">
      <alignment horizontal="right" vertical="center" shrinkToFit="1"/>
    </xf>
    <xf numFmtId="187" fontId="30" fillId="0" borderId="0" xfId="42" applyFont="1" applyBorder="1" applyAlignment="1">
      <alignment horizontal="center" vertical="center"/>
    </xf>
    <xf numFmtId="187" fontId="38" fillId="0" borderId="42" xfId="42" applyFont="1" applyBorder="1" applyAlignment="1">
      <alignment horizontal="center" vertical="center"/>
    </xf>
    <xf numFmtId="187" fontId="30" fillId="0" borderId="40" xfId="42" applyFont="1" applyFill="1" applyBorder="1" applyAlignment="1">
      <alignment horizontal="center" vertical="center"/>
    </xf>
    <xf numFmtId="187" fontId="30" fillId="27" borderId="40" xfId="42" applyFont="1" applyFill="1" applyBorder="1" applyAlignment="1">
      <alignment horizontal="center" vertical="center"/>
    </xf>
    <xf numFmtId="187" fontId="30" fillId="0" borderId="40" xfId="42" applyFont="1" applyFill="1" applyBorder="1" applyAlignment="1">
      <alignment horizontal="center" vertical="center" wrapText="1"/>
    </xf>
    <xf numFmtId="187" fontId="30" fillId="0" borderId="41" xfId="42" applyFont="1" applyFill="1" applyBorder="1" applyAlignment="1">
      <alignment horizontal="center" vertical="center"/>
    </xf>
    <xf numFmtId="187" fontId="30" fillId="0" borderId="13" xfId="42" applyFont="1" applyBorder="1" applyAlignment="1">
      <alignment horizontal="center" vertical="center"/>
    </xf>
    <xf numFmtId="187" fontId="30" fillId="0" borderId="13" xfId="42" applyFont="1" applyBorder="1" applyAlignment="1">
      <alignment horizontal="center"/>
    </xf>
    <xf numFmtId="49" fontId="40" fillId="0" borderId="13" xfId="45" applyNumberFormat="1" applyFont="1" applyBorder="1" applyAlignment="1">
      <alignment horizontal="right" vertical="center"/>
    </xf>
    <xf numFmtId="0" fontId="30" fillId="0" borderId="13" xfId="59" applyFont="1" applyBorder="1" applyAlignment="1">
      <alignment horizontal="right" vertical="center" shrinkToFit="1"/>
      <protection/>
    </xf>
    <xf numFmtId="189" fontId="30" fillId="0" borderId="13" xfId="45" applyNumberFormat="1" applyFont="1" applyBorder="1" applyAlignment="1">
      <alignment horizontal="right" vertical="center" shrinkToFit="1"/>
    </xf>
    <xf numFmtId="189" fontId="30" fillId="0" borderId="13" xfId="59" applyNumberFormat="1" applyFont="1" applyBorder="1" applyAlignment="1">
      <alignment horizontal="right" vertical="center" shrinkToFit="1"/>
      <protection/>
    </xf>
    <xf numFmtId="193" fontId="31" fillId="0" borderId="43" xfId="0" applyNumberFormat="1" applyFont="1" applyFill="1" applyBorder="1" applyAlignment="1">
      <alignment vertical="center" wrapText="1"/>
    </xf>
    <xf numFmtId="188" fontId="30" fillId="0" borderId="43" xfId="44" applyNumberFormat="1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4" fontId="31" fillId="0" borderId="44" xfId="57" applyNumberFormat="1" applyFont="1" applyBorder="1" applyAlignment="1">
      <alignment shrinkToFit="1"/>
      <protection/>
    </xf>
    <xf numFmtId="193" fontId="31" fillId="0" borderId="40" xfId="0" applyNumberFormat="1" applyFont="1" applyFill="1" applyBorder="1" applyAlignment="1">
      <alignment vertical="center" wrapText="1"/>
    </xf>
    <xf numFmtId="188" fontId="30" fillId="0" borderId="40" xfId="44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4" fontId="31" fillId="0" borderId="45" xfId="57" applyNumberFormat="1" applyFont="1" applyBorder="1" applyAlignment="1">
      <alignment shrinkToFit="1"/>
      <protection/>
    </xf>
    <xf numFmtId="193" fontId="31" fillId="0" borderId="41" xfId="0" applyNumberFormat="1" applyFont="1" applyFill="1" applyBorder="1" applyAlignment="1">
      <alignment vertical="center" wrapText="1"/>
    </xf>
    <xf numFmtId="188" fontId="30" fillId="0" borderId="41" xfId="44" applyNumberFormat="1" applyFont="1" applyFill="1" applyBorder="1" applyAlignment="1">
      <alignment horizontal="center"/>
    </xf>
    <xf numFmtId="193" fontId="30" fillId="0" borderId="41" xfId="0" applyNumberFormat="1" applyFont="1" applyFill="1" applyBorder="1" applyAlignment="1">
      <alignment horizontal="center"/>
    </xf>
    <xf numFmtId="4" fontId="31" fillId="0" borderId="46" xfId="57" applyNumberFormat="1" applyFont="1" applyBorder="1" applyAlignment="1">
      <alignment shrinkToFit="1"/>
      <protection/>
    </xf>
    <xf numFmtId="187" fontId="30" fillId="0" borderId="43" xfId="42" applyFont="1" applyBorder="1" applyAlignment="1">
      <alignment shrinkToFit="1"/>
    </xf>
    <xf numFmtId="187" fontId="30" fillId="0" borderId="40" xfId="42" applyFont="1" applyBorder="1" applyAlignment="1">
      <alignment shrinkToFit="1"/>
    </xf>
    <xf numFmtId="187" fontId="30" fillId="0" borderId="41" xfId="42" applyFont="1" applyBorder="1" applyAlignment="1">
      <alignment shrinkToFit="1"/>
    </xf>
    <xf numFmtId="187" fontId="35" fillId="0" borderId="40" xfId="42" applyFont="1" applyFill="1" applyBorder="1" applyAlignment="1">
      <alignment horizontal="center"/>
    </xf>
    <xf numFmtId="187" fontId="33" fillId="0" borderId="47" xfId="42" applyFont="1" applyBorder="1" applyAlignment="1">
      <alignment shrinkToFit="1"/>
    </xf>
    <xf numFmtId="187" fontId="33" fillId="0" borderId="48" xfId="42" applyFont="1" applyBorder="1" applyAlignment="1">
      <alignment shrinkToFit="1"/>
    </xf>
    <xf numFmtId="187" fontId="33" fillId="0" borderId="49" xfId="42" applyFont="1" applyBorder="1" applyAlignment="1">
      <alignment shrinkToFit="1"/>
    </xf>
    <xf numFmtId="187" fontId="33" fillId="0" borderId="13" xfId="42" applyFont="1" applyBorder="1" applyAlignment="1">
      <alignment shrinkToFit="1"/>
    </xf>
    <xf numFmtId="4" fontId="31" fillId="0" borderId="49" xfId="57" applyNumberFormat="1" applyFont="1" applyBorder="1" applyAlignment="1">
      <alignment shrinkToFit="1"/>
      <protection/>
    </xf>
    <xf numFmtId="4" fontId="31" fillId="0" borderId="13" xfId="57" applyNumberFormat="1" applyFont="1" applyBorder="1" applyAlignment="1">
      <alignment shrinkToFit="1"/>
      <protection/>
    </xf>
    <xf numFmtId="0" fontId="31" fillId="0" borderId="13" xfId="57" applyFont="1" applyBorder="1" applyAlignment="1">
      <alignment horizontal="center" shrinkToFit="1"/>
      <protection/>
    </xf>
    <xf numFmtId="4" fontId="31" fillId="0" borderId="50" xfId="57" applyNumberFormat="1" applyFont="1" applyBorder="1" applyAlignment="1">
      <alignment shrinkToFit="1"/>
      <protection/>
    </xf>
    <xf numFmtId="189" fontId="31" fillId="0" borderId="47" xfId="57" applyNumberFormat="1" applyFont="1" applyBorder="1" applyAlignment="1">
      <alignment shrinkToFit="1"/>
      <protection/>
    </xf>
    <xf numFmtId="189" fontId="31" fillId="0" borderId="48" xfId="57" applyNumberFormat="1" applyFont="1" applyBorder="1" applyAlignment="1">
      <alignment shrinkToFit="1"/>
      <protection/>
    </xf>
    <xf numFmtId="189" fontId="31" fillId="0" borderId="51" xfId="44" applyNumberFormat="1" applyFont="1" applyBorder="1" applyAlignment="1">
      <alignment shrinkToFit="1"/>
    </xf>
    <xf numFmtId="189" fontId="31" fillId="0" borderId="49" xfId="57" applyNumberFormat="1" applyFont="1" applyBorder="1" applyAlignment="1">
      <alignment shrinkToFit="1"/>
      <protection/>
    </xf>
    <xf numFmtId="189" fontId="31" fillId="0" borderId="13" xfId="57" applyNumberFormat="1" applyFont="1" applyBorder="1" applyAlignment="1">
      <alignment shrinkToFit="1"/>
      <protection/>
    </xf>
    <xf numFmtId="189" fontId="31" fillId="0" borderId="50" xfId="44" applyNumberFormat="1" applyFont="1" applyBorder="1" applyAlignment="1">
      <alignment shrinkToFit="1"/>
    </xf>
    <xf numFmtId="187" fontId="30" fillId="0" borderId="0" xfId="42" applyFont="1" applyAlignment="1">
      <alignment/>
    </xf>
    <xf numFmtId="187" fontId="41" fillId="0" borderId="0" xfId="42" applyFont="1" applyBorder="1" applyAlignment="1">
      <alignment/>
    </xf>
    <xf numFmtId="187" fontId="30" fillId="0" borderId="0" xfId="42" applyFont="1" applyBorder="1" applyAlignment="1">
      <alignment/>
    </xf>
    <xf numFmtId="187" fontId="30" fillId="0" borderId="13" xfId="42" applyFont="1" applyFill="1" applyBorder="1" applyAlignment="1">
      <alignment vertical="center" wrapText="1"/>
    </xf>
    <xf numFmtId="187" fontId="30" fillId="0" borderId="17" xfId="42" applyFont="1" applyBorder="1" applyAlignment="1">
      <alignment shrinkToFit="1"/>
    </xf>
    <xf numFmtId="187" fontId="30" fillId="0" borderId="13" xfId="42" applyFont="1" applyBorder="1" applyAlignment="1">
      <alignment shrinkToFit="1"/>
    </xf>
    <xf numFmtId="187" fontId="30" fillId="24" borderId="14" xfId="42" applyFont="1" applyFill="1" applyBorder="1" applyAlignment="1">
      <alignment horizontal="center"/>
    </xf>
    <xf numFmtId="187" fontId="30" fillId="0" borderId="14" xfId="42" applyFont="1" applyBorder="1" applyAlignment="1">
      <alignment shrinkToFit="1"/>
    </xf>
    <xf numFmtId="187" fontId="30" fillId="0" borderId="13" xfId="42" applyFont="1" applyBorder="1" applyAlignment="1">
      <alignment horizontal="center" shrinkToFit="1"/>
    </xf>
    <xf numFmtId="187" fontId="38" fillId="24" borderId="11" xfId="42" applyFont="1" applyFill="1" applyBorder="1" applyAlignment="1">
      <alignment/>
    </xf>
    <xf numFmtId="187" fontId="38" fillId="24" borderId="11" xfId="42" applyFont="1" applyFill="1" applyBorder="1" applyAlignment="1">
      <alignment horizontal="center" vertical="center"/>
    </xf>
    <xf numFmtId="187" fontId="38" fillId="24" borderId="11" xfId="42" applyFont="1" applyFill="1" applyBorder="1" applyAlignment="1">
      <alignment horizontal="center"/>
    </xf>
    <xf numFmtId="187" fontId="38" fillId="24" borderId="26" xfId="42" applyFont="1" applyFill="1" applyBorder="1" applyAlignment="1">
      <alignment horizontal="center" vertical="center"/>
    </xf>
    <xf numFmtId="187" fontId="38" fillId="24" borderId="26" xfId="42" applyFont="1" applyFill="1" applyBorder="1" applyAlignment="1">
      <alignment horizontal="center"/>
    </xf>
    <xf numFmtId="187" fontId="38" fillId="24" borderId="26" xfId="42" applyFont="1" applyFill="1" applyBorder="1" applyAlignment="1">
      <alignment vertical="center"/>
    </xf>
    <xf numFmtId="187" fontId="38" fillId="24" borderId="17" xfId="42" applyFont="1" applyFill="1" applyBorder="1" applyAlignment="1">
      <alignment vertical="center"/>
    </xf>
    <xf numFmtId="187" fontId="38" fillId="24" borderId="17" xfId="42" applyFont="1" applyFill="1" applyBorder="1" applyAlignment="1">
      <alignment horizontal="center" vertical="center"/>
    </xf>
    <xf numFmtId="187" fontId="38" fillId="24" borderId="17" xfId="42" applyFont="1" applyFill="1" applyBorder="1" applyAlignment="1">
      <alignment horizontal="center"/>
    </xf>
    <xf numFmtId="0" fontId="39" fillId="0" borderId="0" xfId="59" applyFont="1" applyBorder="1" applyAlignment="1">
      <alignment horizontal="center" vertical="center" wrapText="1"/>
      <protection/>
    </xf>
    <xf numFmtId="43" fontId="65" fillId="0" borderId="0" xfId="163" applyNumberFormat="1" applyFont="1" applyFill="1" applyAlignment="1">
      <alignment/>
      <protection/>
    </xf>
    <xf numFmtId="43" fontId="65" fillId="0" borderId="0" xfId="163" applyNumberFormat="1" applyFont="1" applyFill="1" applyBorder="1" applyAlignment="1">
      <alignment/>
      <protection/>
    </xf>
    <xf numFmtId="43" fontId="65" fillId="0" borderId="13" xfId="163" applyNumberFormat="1" applyFont="1" applyFill="1" applyBorder="1" applyAlignment="1">
      <alignment horizontal="center" shrinkToFit="1"/>
      <protection/>
    </xf>
    <xf numFmtId="188" fontId="65" fillId="0" borderId="20" xfId="163" applyNumberFormat="1" applyFont="1" applyFill="1" applyBorder="1" applyAlignment="1">
      <alignment horizontal="center" shrinkToFit="1"/>
      <protection/>
    </xf>
    <xf numFmtId="43" fontId="65" fillId="0" borderId="19" xfId="163" applyNumberFormat="1" applyFont="1" applyFill="1" applyBorder="1" applyAlignment="1">
      <alignment horizontal="center" shrinkToFit="1"/>
      <protection/>
    </xf>
    <xf numFmtId="43" fontId="65" fillId="0" borderId="13" xfId="42" applyNumberFormat="1" applyFont="1" applyFill="1" applyBorder="1" applyAlignment="1">
      <alignment horizontal="center" shrinkToFit="1"/>
    </xf>
    <xf numFmtId="43" fontId="65" fillId="0" borderId="0" xfId="163" applyNumberFormat="1" applyFont="1" applyFill="1" applyAlignment="1">
      <alignment shrinkToFit="1"/>
      <protection/>
    </xf>
    <xf numFmtId="188" fontId="65" fillId="0" borderId="13" xfId="163" applyNumberFormat="1" applyFont="1" applyFill="1" applyBorder="1" applyAlignment="1">
      <alignment horizontal="center"/>
      <protection/>
    </xf>
    <xf numFmtId="43" fontId="65" fillId="0" borderId="13" xfId="44" applyNumberFormat="1" applyFont="1" applyFill="1" applyBorder="1" applyAlignment="1">
      <alignment/>
    </xf>
    <xf numFmtId="43" fontId="65" fillId="0" borderId="13" xfId="42" applyNumberFormat="1" applyFont="1" applyFill="1" applyBorder="1" applyAlignment="1">
      <alignment/>
    </xf>
    <xf numFmtId="43" fontId="65" fillId="0" borderId="13" xfId="42" applyNumberFormat="1" applyFont="1" applyFill="1" applyBorder="1" applyAlignment="1">
      <alignment wrapText="1"/>
    </xf>
    <xf numFmtId="199" fontId="65" fillId="0" borderId="13" xfId="42" applyNumberFormat="1" applyFont="1" applyFill="1" applyBorder="1" applyAlignment="1">
      <alignment/>
    </xf>
    <xf numFmtId="197" fontId="65" fillId="0" borderId="13" xfId="42" applyNumberFormat="1" applyFont="1" applyFill="1" applyBorder="1" applyAlignment="1">
      <alignment/>
    </xf>
    <xf numFmtId="188" fontId="65" fillId="0" borderId="20" xfId="163" applyNumberFormat="1" applyFont="1" applyFill="1" applyBorder="1" applyAlignment="1">
      <alignment horizontal="center"/>
      <protection/>
    </xf>
    <xf numFmtId="43" fontId="65" fillId="0" borderId="19" xfId="163" applyNumberFormat="1" applyFont="1" applyFill="1" applyBorder="1" applyAlignment="1">
      <alignment/>
      <protection/>
    </xf>
    <xf numFmtId="43" fontId="65" fillId="0" borderId="13" xfId="42" applyNumberFormat="1" applyFont="1" applyFill="1" applyBorder="1" applyAlignment="1">
      <alignment horizontal="center"/>
    </xf>
    <xf numFmtId="43" fontId="65" fillId="0" borderId="13" xfId="163" applyNumberFormat="1" applyFont="1" applyFill="1" applyBorder="1" applyAlignment="1">
      <alignment/>
      <protection/>
    </xf>
    <xf numFmtId="188" fontId="65" fillId="0" borderId="0" xfId="163" applyNumberFormat="1" applyFont="1" applyFill="1" applyAlignment="1">
      <alignment horizontal="center"/>
      <protection/>
    </xf>
    <xf numFmtId="43" fontId="65" fillId="0" borderId="0" xfId="42" applyNumberFormat="1" applyFont="1" applyFill="1" applyAlignment="1">
      <alignment wrapText="1"/>
    </xf>
    <xf numFmtId="43" fontId="65" fillId="0" borderId="0" xfId="44" applyNumberFormat="1" applyFont="1" applyFill="1" applyAlignment="1">
      <alignment wrapText="1"/>
    </xf>
    <xf numFmtId="43" fontId="65" fillId="0" borderId="0" xfId="44" applyNumberFormat="1" applyFont="1" applyFill="1" applyAlignment="1">
      <alignment horizontal="center" shrinkToFit="1"/>
    </xf>
    <xf numFmtId="43" fontId="65" fillId="0" borderId="0" xfId="42" applyNumberFormat="1" applyFont="1" applyFill="1" applyAlignment="1">
      <alignment horizontal="center"/>
    </xf>
    <xf numFmtId="43" fontId="65" fillId="0" borderId="0" xfId="163" applyNumberFormat="1" applyFont="1" applyFill="1" applyAlignment="1">
      <alignment wrapText="1"/>
      <protection/>
    </xf>
    <xf numFmtId="0" fontId="34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187" fontId="34" fillId="0" borderId="18" xfId="42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187" fontId="34" fillId="0" borderId="17" xfId="42" applyFont="1" applyFill="1" applyBorder="1" applyAlignment="1">
      <alignment horizontal="center" vertical="center"/>
    </xf>
    <xf numFmtId="187" fontId="34" fillId="0" borderId="52" xfId="42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43" fontId="34" fillId="0" borderId="13" xfId="0" applyNumberFormat="1" applyFont="1" applyFill="1" applyBorder="1" applyAlignment="1">
      <alignment vertical="center"/>
    </xf>
    <xf numFmtId="43" fontId="34" fillId="0" borderId="13" xfId="42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9" fillId="0" borderId="0" xfId="59" applyFont="1" applyBorder="1" applyAlignment="1">
      <alignment vertical="center" wrapText="1"/>
      <protection/>
    </xf>
    <xf numFmtId="0" fontId="39" fillId="0" borderId="0" xfId="59" applyFont="1" applyBorder="1" applyAlignment="1">
      <alignment vertical="center"/>
      <protection/>
    </xf>
    <xf numFmtId="4" fontId="38" fillId="0" borderId="0" xfId="59" applyNumberFormat="1" applyFont="1" applyBorder="1" applyAlignment="1">
      <alignment vertical="center"/>
      <protection/>
    </xf>
    <xf numFmtId="4" fontId="38" fillId="0" borderId="0" xfId="59" applyNumberFormat="1" applyFont="1" applyBorder="1" applyAlignment="1">
      <alignment horizontal="center" vertical="center"/>
      <protection/>
    </xf>
    <xf numFmtId="0" fontId="38" fillId="24" borderId="53" xfId="59" applyFont="1" applyFill="1" applyBorder="1" applyAlignment="1">
      <alignment horizontal="right" vertical="center"/>
      <protection/>
    </xf>
    <xf numFmtId="0" fontId="38" fillId="0" borderId="27" xfId="59" applyFont="1" applyBorder="1" applyAlignment="1">
      <alignment horizontal="right" vertical="center"/>
      <protection/>
    </xf>
    <xf numFmtId="0" fontId="38" fillId="0" borderId="54" xfId="59" applyFont="1" applyBorder="1" applyAlignment="1">
      <alignment horizontal="right" vertical="center"/>
      <protection/>
    </xf>
    <xf numFmtId="188" fontId="65" fillId="0" borderId="55" xfId="163" applyNumberFormat="1" applyFont="1" applyFill="1" applyBorder="1" applyAlignment="1">
      <alignment horizontal="right" vertical="center"/>
      <protection/>
    </xf>
    <xf numFmtId="188" fontId="65" fillId="0" borderId="40" xfId="163" applyNumberFormat="1" applyFont="1" applyFill="1" applyBorder="1" applyAlignment="1">
      <alignment horizontal="right" vertical="center"/>
      <protection/>
    </xf>
    <xf numFmtId="0" fontId="30" fillId="0" borderId="17" xfId="59" applyFont="1" applyBorder="1" applyAlignment="1">
      <alignment horizontal="right" vertical="center"/>
      <protection/>
    </xf>
    <xf numFmtId="0" fontId="30" fillId="0" borderId="17" xfId="59" applyFont="1" applyBorder="1" applyAlignment="1">
      <alignment horizontal="right" vertical="center" wrapText="1"/>
      <protection/>
    </xf>
    <xf numFmtId="188" fontId="65" fillId="0" borderId="41" xfId="163" applyNumberFormat="1" applyFont="1" applyFill="1" applyBorder="1" applyAlignment="1">
      <alignment horizontal="right" vertical="center"/>
      <protection/>
    </xf>
    <xf numFmtId="43" fontId="30" fillId="0" borderId="13" xfId="45" applyFont="1" applyBorder="1" applyAlignment="1">
      <alignment horizontal="right" vertical="center" shrinkToFit="1"/>
    </xf>
    <xf numFmtId="0" fontId="30" fillId="0" borderId="0" xfId="59" applyFont="1" applyBorder="1" applyAlignment="1">
      <alignment horizontal="center" vertical="center"/>
      <protection/>
    </xf>
    <xf numFmtId="43" fontId="65" fillId="0" borderId="13" xfId="44" applyNumberFormat="1" applyFont="1" applyFill="1" applyBorder="1" applyAlignment="1">
      <alignment horizontal="center" vertical="center" wrapText="1"/>
    </xf>
    <xf numFmtId="43" fontId="65" fillId="0" borderId="13" xfId="44" applyNumberFormat="1" applyFont="1" applyFill="1" applyBorder="1" applyAlignment="1">
      <alignment horizontal="center" vertical="center" shrinkToFit="1"/>
    </xf>
    <xf numFmtId="43" fontId="65" fillId="27" borderId="13" xfId="44" applyNumberFormat="1" applyFont="1" applyFill="1" applyBorder="1" applyAlignment="1">
      <alignment horizontal="center" vertical="center" wrapText="1"/>
    </xf>
    <xf numFmtId="43" fontId="65" fillId="0" borderId="13" xfId="163" applyNumberFormat="1" applyFont="1" applyFill="1" applyBorder="1" applyAlignment="1">
      <alignment horizontal="center" vertical="center"/>
      <protection/>
    </xf>
    <xf numFmtId="43" fontId="40" fillId="0" borderId="13" xfId="45" applyFont="1" applyBorder="1" applyAlignment="1">
      <alignment horizontal="center" vertical="center"/>
    </xf>
    <xf numFmtId="43" fontId="40" fillId="0" borderId="0" xfId="45" applyFont="1" applyBorder="1" applyAlignment="1">
      <alignment horizontal="center" vertical="center"/>
    </xf>
    <xf numFmtId="43" fontId="30" fillId="0" borderId="0" xfId="45" applyFont="1" applyBorder="1" applyAlignment="1">
      <alignment horizontal="center" vertical="center"/>
    </xf>
    <xf numFmtId="0" fontId="32" fillId="0" borderId="0" xfId="57" applyFont="1" applyBorder="1" applyAlignment="1">
      <alignment/>
      <protection/>
    </xf>
    <xf numFmtId="0" fontId="32" fillId="24" borderId="56" xfId="57" applyFont="1" applyFill="1" applyBorder="1" applyAlignment="1">
      <alignment horizontal="center" vertical="center"/>
      <protection/>
    </xf>
    <xf numFmtId="192" fontId="31" fillId="0" borderId="57" xfId="57" applyNumberFormat="1" applyFont="1" applyBorder="1" applyAlignment="1">
      <alignment shrinkToFit="1"/>
      <protection/>
    </xf>
    <xf numFmtId="192" fontId="31" fillId="0" borderId="58" xfId="57" applyNumberFormat="1" applyFont="1" applyBorder="1" applyAlignment="1">
      <alignment shrinkToFit="1"/>
      <protection/>
    </xf>
    <xf numFmtId="192" fontId="31" fillId="0" borderId="59" xfId="57" applyNumberFormat="1" applyFont="1" applyBorder="1" applyAlignment="1">
      <alignment shrinkToFit="1"/>
      <protection/>
    </xf>
    <xf numFmtId="0" fontId="31" fillId="0" borderId="0" xfId="57" applyFont="1" applyAlignment="1">
      <alignment horizontal="center"/>
      <protection/>
    </xf>
    <xf numFmtId="187" fontId="33" fillId="0" borderId="48" xfId="42" applyFont="1" applyBorder="1" applyAlignment="1">
      <alignment horizontal="center" shrinkToFit="1"/>
    </xf>
    <xf numFmtId="187" fontId="33" fillId="0" borderId="13" xfId="42" applyFont="1" applyBorder="1" applyAlignment="1">
      <alignment horizontal="center" shrinkToFit="1"/>
    </xf>
    <xf numFmtId="4" fontId="31" fillId="0" borderId="36" xfId="57" applyNumberFormat="1" applyFont="1" applyBorder="1" applyAlignment="1">
      <alignment horizontal="center" shrinkToFit="1"/>
      <protection/>
    </xf>
    <xf numFmtId="187" fontId="31" fillId="0" borderId="36" xfId="42" applyFont="1" applyBorder="1" applyAlignment="1">
      <alignment horizontal="center" shrinkToFit="1"/>
    </xf>
    <xf numFmtId="0" fontId="32" fillId="25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4" fontId="33" fillId="28" borderId="13" xfId="0" applyNumberFormat="1" applyFont="1" applyFill="1" applyBorder="1" applyAlignment="1">
      <alignment horizontal="right"/>
    </xf>
    <xf numFmtId="4" fontId="33" fillId="28" borderId="13" xfId="0" applyNumberFormat="1" applyFont="1" applyFill="1" applyBorder="1" applyAlignment="1">
      <alignment/>
    </xf>
    <xf numFmtId="43" fontId="33" fillId="0" borderId="17" xfId="0" applyNumberFormat="1" applyFont="1" applyBorder="1" applyAlignment="1">
      <alignment/>
    </xf>
    <xf numFmtId="43" fontId="33" fillId="0" borderId="13" xfId="0" applyNumberFormat="1" applyFont="1" applyBorder="1" applyAlignment="1">
      <alignment/>
    </xf>
    <xf numFmtId="188" fontId="33" fillId="0" borderId="13" xfId="0" applyNumberFormat="1" applyFont="1" applyBorder="1" applyAlignment="1">
      <alignment/>
    </xf>
    <xf numFmtId="188" fontId="33" fillId="28" borderId="13" xfId="0" applyNumberFormat="1" applyFont="1" applyFill="1" applyBorder="1" applyAlignment="1">
      <alignment/>
    </xf>
    <xf numFmtId="4" fontId="33" fillId="0" borderId="17" xfId="0" applyNumberFormat="1" applyFont="1" applyBorder="1" applyAlignment="1">
      <alignment/>
    </xf>
    <xf numFmtId="4" fontId="33" fillId="0" borderId="17" xfId="0" applyNumberFormat="1" applyFont="1" applyFill="1" applyBorder="1" applyAlignment="1">
      <alignment horizontal="right"/>
    </xf>
    <xf numFmtId="193" fontId="33" fillId="0" borderId="17" xfId="0" applyNumberFormat="1" applyFont="1" applyBorder="1" applyAlignment="1">
      <alignment horizontal="center"/>
    </xf>
    <xf numFmtId="193" fontId="33" fillId="0" borderId="13" xfId="0" applyNumberFormat="1" applyFont="1" applyBorder="1" applyAlignment="1">
      <alignment horizontal="center"/>
    </xf>
    <xf numFmtId="193" fontId="33" fillId="28" borderId="13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2" fillId="0" borderId="0" xfId="59" applyFont="1" applyBorder="1" applyAlignment="1">
      <alignment/>
      <protection/>
    </xf>
    <xf numFmtId="0" fontId="31" fillId="0" borderId="0" xfId="59" applyFont="1" applyAlignment="1">
      <alignment wrapText="1" shrinkToFit="1"/>
      <protection/>
    </xf>
    <xf numFmtId="0" fontId="32" fillId="0" borderId="0" xfId="59" applyFont="1" applyBorder="1" applyAlignment="1">
      <alignment horizontal="center"/>
      <protection/>
    </xf>
    <xf numFmtId="187" fontId="32" fillId="0" borderId="0" xfId="42" applyFont="1" applyBorder="1" applyAlignment="1">
      <alignment/>
    </xf>
    <xf numFmtId="0" fontId="31" fillId="0" borderId="0" xfId="59" applyFont="1" applyBorder="1" applyAlignment="1">
      <alignment/>
      <protection/>
    </xf>
    <xf numFmtId="0" fontId="31" fillId="0" borderId="0" xfId="59" applyFont="1">
      <alignment/>
      <protection/>
    </xf>
    <xf numFmtId="0" fontId="36" fillId="0" borderId="32" xfId="59" applyFont="1" applyBorder="1" applyAlignment="1">
      <alignment wrapText="1" shrinkToFit="1"/>
      <protection/>
    </xf>
    <xf numFmtId="4" fontId="32" fillId="0" borderId="0" xfId="59" applyNumberFormat="1" applyFont="1" applyBorder="1" applyAlignment="1">
      <alignment shrinkToFit="1"/>
      <protection/>
    </xf>
    <xf numFmtId="0" fontId="32" fillId="0" borderId="0" xfId="59" applyFont="1" applyBorder="1" applyAlignment="1">
      <alignment horizontal="center" shrinkToFit="1"/>
      <protection/>
    </xf>
    <xf numFmtId="4" fontId="32" fillId="0" borderId="0" xfId="59" applyNumberFormat="1" applyFont="1" applyBorder="1">
      <alignment/>
      <protection/>
    </xf>
    <xf numFmtId="0" fontId="32" fillId="0" borderId="0" xfId="59" applyFont="1" applyBorder="1">
      <alignment/>
      <protection/>
    </xf>
    <xf numFmtId="187" fontId="32" fillId="0" borderId="0" xfId="42" applyFont="1" applyBorder="1" applyAlignment="1">
      <alignment/>
    </xf>
    <xf numFmtId="4" fontId="31" fillId="0" borderId="0" xfId="59" applyNumberFormat="1" applyFont="1" applyBorder="1" applyAlignment="1">
      <alignment shrinkToFit="1"/>
      <protection/>
    </xf>
    <xf numFmtId="4" fontId="32" fillId="24" borderId="12" xfId="59" applyNumberFormat="1" applyFont="1" applyFill="1" applyBorder="1" applyAlignment="1">
      <alignment horizontal="center" vertical="center" shrinkToFit="1"/>
      <protection/>
    </xf>
    <xf numFmtId="0" fontId="32" fillId="24" borderId="11" xfId="59" applyFont="1" applyFill="1" applyBorder="1" applyAlignment="1">
      <alignment horizontal="center" shrinkToFit="1"/>
      <protection/>
    </xf>
    <xf numFmtId="4" fontId="32" fillId="24" borderId="60" xfId="59" applyNumberFormat="1" applyFont="1" applyFill="1" applyBorder="1" applyAlignment="1">
      <alignment horizontal="center"/>
      <protection/>
    </xf>
    <xf numFmtId="4" fontId="32" fillId="24" borderId="61" xfId="59" applyNumberFormat="1" applyFont="1" applyFill="1" applyBorder="1" applyAlignment="1">
      <alignment horizontal="center"/>
      <protection/>
    </xf>
    <xf numFmtId="4" fontId="32" fillId="24" borderId="11" xfId="59" applyNumberFormat="1" applyFont="1" applyFill="1" applyBorder="1" applyAlignment="1">
      <alignment horizontal="center"/>
      <protection/>
    </xf>
    <xf numFmtId="0" fontId="32" fillId="24" borderId="11" xfId="59" applyFont="1" applyFill="1" applyBorder="1" applyAlignment="1">
      <alignment horizontal="center"/>
      <protection/>
    </xf>
    <xf numFmtId="187" fontId="32" fillId="24" borderId="22" xfId="42" applyFont="1" applyFill="1" applyBorder="1" applyAlignment="1">
      <alignment horizontal="center"/>
    </xf>
    <xf numFmtId="4" fontId="31" fillId="24" borderId="12" xfId="59" applyNumberFormat="1" applyFont="1" applyFill="1" applyBorder="1" applyAlignment="1">
      <alignment horizontal="center" shrinkToFit="1"/>
      <protection/>
    </xf>
    <xf numFmtId="4" fontId="32" fillId="24" borderId="56" xfId="59" applyNumberFormat="1" applyFont="1" applyFill="1" applyBorder="1" applyAlignment="1">
      <alignment horizontal="center" vertical="center" shrinkToFit="1"/>
      <protection/>
    </xf>
    <xf numFmtId="4" fontId="32" fillId="24" borderId="26" xfId="59" applyNumberFormat="1" applyFont="1" applyFill="1" applyBorder="1" applyAlignment="1">
      <alignment horizontal="center" vertical="center" shrinkToFit="1"/>
      <protection/>
    </xf>
    <xf numFmtId="0" fontId="32" fillId="24" borderId="26" xfId="59" applyFont="1" applyFill="1" applyBorder="1" applyAlignment="1">
      <alignment horizontal="center" vertical="center" shrinkToFit="1"/>
      <protection/>
    </xf>
    <xf numFmtId="4" fontId="32" fillId="24" borderId="62" xfId="59" applyNumberFormat="1" applyFont="1" applyFill="1" applyBorder="1" applyAlignment="1">
      <alignment horizontal="center" vertical="center"/>
      <protection/>
    </xf>
    <xf numFmtId="4" fontId="32" fillId="24" borderId="37" xfId="59" applyNumberFormat="1" applyFont="1" applyFill="1" applyBorder="1" applyAlignment="1">
      <alignment horizontal="center" vertical="center"/>
      <protection/>
    </xf>
    <xf numFmtId="4" fontId="32" fillId="24" borderId="26" xfId="59" applyNumberFormat="1" applyFont="1" applyFill="1" applyBorder="1" applyAlignment="1">
      <alignment horizontal="center" vertical="center"/>
      <protection/>
    </xf>
    <xf numFmtId="0" fontId="32" fillId="24" borderId="26" xfId="59" applyFont="1" applyFill="1" applyBorder="1" applyAlignment="1">
      <alignment horizontal="center" vertical="center"/>
      <protection/>
    </xf>
    <xf numFmtId="187" fontId="32" fillId="24" borderId="27" xfId="42" applyFont="1" applyFill="1" applyBorder="1" applyAlignment="1">
      <alignment horizontal="center" vertical="center"/>
    </xf>
    <xf numFmtId="4" fontId="31" fillId="24" borderId="56" xfId="59" applyNumberFormat="1" applyFont="1" applyFill="1" applyBorder="1" applyAlignment="1">
      <alignment horizontal="center" vertical="center" shrinkToFit="1"/>
      <protection/>
    </xf>
    <xf numFmtId="4" fontId="32" fillId="24" borderId="26" xfId="59" applyNumberFormat="1" applyFont="1" applyFill="1" applyBorder="1" applyAlignment="1">
      <alignment horizontal="center" shrinkToFit="1"/>
      <protection/>
    </xf>
    <xf numFmtId="4" fontId="32" fillId="24" borderId="63" xfId="59" applyNumberFormat="1" applyFont="1" applyFill="1" applyBorder="1" applyAlignment="1">
      <alignment horizontal="center" shrinkToFit="1"/>
      <protection/>
    </xf>
    <xf numFmtId="4" fontId="32" fillId="24" borderId="64" xfId="59" applyNumberFormat="1" applyFont="1" applyFill="1" applyBorder="1" applyAlignment="1">
      <alignment horizontal="center" vertical="center" shrinkToFit="1"/>
      <protection/>
    </xf>
    <xf numFmtId="4" fontId="32" fillId="24" borderId="30" xfId="59" applyNumberFormat="1" applyFont="1" applyFill="1" applyBorder="1" applyAlignment="1">
      <alignment horizontal="center" vertical="center" shrinkToFit="1"/>
      <protection/>
    </xf>
    <xf numFmtId="0" fontId="32" fillId="24" borderId="30" xfId="59" applyFont="1" applyFill="1" applyBorder="1" applyAlignment="1">
      <alignment horizontal="center" vertical="center" shrinkToFit="1"/>
      <protection/>
    </xf>
    <xf numFmtId="4" fontId="32" fillId="24" borderId="65" xfId="59" applyNumberFormat="1" applyFont="1" applyFill="1" applyBorder="1" applyAlignment="1">
      <alignment horizontal="center" vertical="center"/>
      <protection/>
    </xf>
    <xf numFmtId="4" fontId="32" fillId="24" borderId="66" xfId="59" applyNumberFormat="1" applyFont="1" applyFill="1" applyBorder="1" applyAlignment="1">
      <alignment horizontal="center" vertical="center"/>
      <protection/>
    </xf>
    <xf numFmtId="4" fontId="32" fillId="24" borderId="30" xfId="59" applyNumberFormat="1" applyFont="1" applyFill="1" applyBorder="1" applyAlignment="1">
      <alignment horizontal="center" vertical="center"/>
      <protection/>
    </xf>
    <xf numFmtId="0" fontId="32" fillId="24" borderId="30" xfId="59" applyFont="1" applyFill="1" applyBorder="1" applyAlignment="1">
      <alignment horizontal="center" vertical="center"/>
      <protection/>
    </xf>
    <xf numFmtId="187" fontId="32" fillId="24" borderId="31" xfId="42" applyFont="1" applyFill="1" applyBorder="1" applyAlignment="1">
      <alignment horizontal="center" vertical="center"/>
    </xf>
    <xf numFmtId="4" fontId="31" fillId="0" borderId="29" xfId="59" applyNumberFormat="1" applyFont="1" applyBorder="1" applyAlignment="1">
      <alignment horizontal="center" shrinkToFit="1"/>
      <protection/>
    </xf>
    <xf numFmtId="4" fontId="32" fillId="24" borderId="30" xfId="59" applyNumberFormat="1" applyFont="1" applyFill="1" applyBorder="1" applyAlignment="1">
      <alignment horizontal="center" shrinkToFit="1"/>
      <protection/>
    </xf>
    <xf numFmtId="4" fontId="32" fillId="24" borderId="67" xfId="59" applyNumberFormat="1" applyFont="1" applyFill="1" applyBorder="1" applyAlignment="1">
      <alignment horizontal="center" shrinkToFit="1"/>
      <protection/>
    </xf>
    <xf numFmtId="0" fontId="33" fillId="0" borderId="68" xfId="57" applyFont="1" applyFill="1" applyBorder="1" applyAlignment="1">
      <alignment horizontal="left" vertical="center" wrapText="1"/>
      <protection/>
    </xf>
    <xf numFmtId="4" fontId="33" fillId="0" borderId="43" xfId="57" applyNumberFormat="1" applyFont="1" applyFill="1" applyBorder="1" applyAlignment="1">
      <alignment horizontal="left" vertical="center"/>
      <protection/>
    </xf>
    <xf numFmtId="193" fontId="31" fillId="0" borderId="43" xfId="0" applyNumberFormat="1" applyFont="1" applyFill="1" applyBorder="1" applyAlignment="1">
      <alignment horizontal="center" vertical="center"/>
    </xf>
    <xf numFmtId="189" fontId="31" fillId="0" borderId="17" xfId="59" applyNumberFormat="1" applyFont="1" applyBorder="1" applyAlignment="1">
      <alignment shrinkToFit="1"/>
      <protection/>
    </xf>
    <xf numFmtId="189" fontId="31" fillId="0" borderId="69" xfId="59" applyNumberFormat="1" applyFont="1" applyBorder="1" applyAlignment="1">
      <alignment shrinkToFit="1"/>
      <protection/>
    </xf>
    <xf numFmtId="0" fontId="31" fillId="0" borderId="0" xfId="59" applyFont="1" applyAlignment="1">
      <alignment/>
      <protection/>
    </xf>
    <xf numFmtId="0" fontId="33" fillId="0" borderId="70" xfId="57" applyFont="1" applyFill="1" applyBorder="1" applyAlignment="1">
      <alignment horizontal="left" vertical="center" wrapText="1"/>
      <protection/>
    </xf>
    <xf numFmtId="4" fontId="33" fillId="0" borderId="40" xfId="57" applyNumberFormat="1" applyFont="1" applyFill="1" applyBorder="1" applyAlignment="1">
      <alignment horizontal="left" vertical="center" wrapText="1"/>
      <protection/>
    </xf>
    <xf numFmtId="4" fontId="33" fillId="0" borderId="40" xfId="57" applyNumberFormat="1" applyFont="1" applyFill="1" applyBorder="1" applyAlignment="1">
      <alignment horizontal="left" vertical="center"/>
      <protection/>
    </xf>
    <xf numFmtId="193" fontId="31" fillId="0" borderId="40" xfId="0" applyNumberFormat="1" applyFont="1" applyFill="1" applyBorder="1" applyAlignment="1">
      <alignment horizontal="center" vertical="center"/>
    </xf>
    <xf numFmtId="189" fontId="31" fillId="24" borderId="13" xfId="59" applyNumberFormat="1" applyFont="1" applyFill="1" applyBorder="1" applyAlignment="1">
      <alignment horizontal="center" vertical="center" shrinkToFit="1"/>
      <protection/>
    </xf>
    <xf numFmtId="189" fontId="31" fillId="0" borderId="13" xfId="59" applyNumberFormat="1" applyFont="1" applyBorder="1" applyAlignment="1">
      <alignment shrinkToFit="1"/>
      <protection/>
    </xf>
    <xf numFmtId="189" fontId="31" fillId="0" borderId="50" xfId="59" applyNumberFormat="1" applyFont="1" applyBorder="1" applyAlignment="1">
      <alignment shrinkToFit="1"/>
      <protection/>
    </xf>
    <xf numFmtId="0" fontId="33" fillId="29" borderId="70" xfId="57" applyFont="1" applyFill="1" applyBorder="1" applyAlignment="1">
      <alignment horizontal="left" vertical="center" wrapText="1"/>
      <protection/>
    </xf>
    <xf numFmtId="4" fontId="33" fillId="29" borderId="40" xfId="57" applyNumberFormat="1" applyFont="1" applyFill="1" applyBorder="1" applyAlignment="1">
      <alignment horizontal="left" vertical="center" wrapText="1"/>
      <protection/>
    </xf>
    <xf numFmtId="4" fontId="33" fillId="29" borderId="40" xfId="57" applyNumberFormat="1" applyFont="1" applyFill="1" applyBorder="1" applyAlignment="1">
      <alignment horizontal="left" vertical="center"/>
      <protection/>
    </xf>
    <xf numFmtId="43" fontId="33" fillId="29" borderId="40" xfId="57" applyNumberFormat="1" applyFont="1" applyFill="1" applyBorder="1" applyAlignment="1">
      <alignment horizontal="left" vertical="center"/>
      <protection/>
    </xf>
    <xf numFmtId="193" fontId="31" fillId="29" borderId="40" xfId="0" applyNumberFormat="1" applyFont="1" applyFill="1" applyBorder="1" applyAlignment="1">
      <alignment horizontal="center" vertical="center"/>
    </xf>
    <xf numFmtId="188" fontId="33" fillId="0" borderId="40" xfId="57" applyNumberFormat="1" applyFont="1" applyBorder="1" applyAlignment="1">
      <alignment horizontal="left" vertical="center"/>
      <protection/>
    </xf>
    <xf numFmtId="189" fontId="31" fillId="29" borderId="13" xfId="59" applyNumberFormat="1" applyFont="1" applyFill="1" applyBorder="1" applyAlignment="1">
      <alignment shrinkToFit="1"/>
      <protection/>
    </xf>
    <xf numFmtId="189" fontId="31" fillId="29" borderId="50" xfId="59" applyNumberFormat="1" applyFont="1" applyFill="1" applyBorder="1" applyAlignment="1">
      <alignment shrinkToFit="1"/>
      <protection/>
    </xf>
    <xf numFmtId="0" fontId="31" fillId="0" borderId="70" xfId="0" applyFont="1" applyFill="1" applyBorder="1" applyAlignment="1">
      <alignment horizontal="left" vertical="center"/>
    </xf>
    <xf numFmtId="0" fontId="33" fillId="28" borderId="70" xfId="57" applyFont="1" applyFill="1" applyBorder="1" applyAlignment="1">
      <alignment horizontal="left" vertical="center" wrapText="1"/>
      <protection/>
    </xf>
    <xf numFmtId="4" fontId="33" fillId="28" borderId="40" xfId="57" applyNumberFormat="1" applyFont="1" applyFill="1" applyBorder="1" applyAlignment="1">
      <alignment horizontal="left" vertical="center" wrapText="1"/>
      <protection/>
    </xf>
    <xf numFmtId="4" fontId="33" fillId="28" borderId="40" xfId="57" applyNumberFormat="1" applyFont="1" applyFill="1" applyBorder="1" applyAlignment="1">
      <alignment horizontal="left" vertical="center"/>
      <protection/>
    </xf>
    <xf numFmtId="188" fontId="33" fillId="28" borderId="40" xfId="57" applyNumberFormat="1" applyFont="1" applyFill="1" applyBorder="1" applyAlignment="1">
      <alignment horizontal="left" vertical="center"/>
      <protection/>
    </xf>
    <xf numFmtId="193" fontId="31" fillId="28" borderId="40" xfId="0" applyNumberFormat="1" applyFont="1" applyFill="1" applyBorder="1" applyAlignment="1">
      <alignment horizontal="center" vertical="center"/>
    </xf>
    <xf numFmtId="188" fontId="33" fillId="28" borderId="40" xfId="57" applyNumberFormat="1" applyFont="1" applyFill="1" applyBorder="1" applyAlignment="1">
      <alignment horizontal="center" vertical="center"/>
      <protection/>
    </xf>
    <xf numFmtId="0" fontId="31" fillId="0" borderId="40" xfId="59" applyFont="1" applyFill="1" applyBorder="1" applyAlignment="1">
      <alignment horizontal="center" vertical="center"/>
      <protection/>
    </xf>
    <xf numFmtId="0" fontId="31" fillId="0" borderId="40" xfId="59" applyFont="1" applyFill="1" applyBorder="1" applyAlignment="1">
      <alignment horizontal="center" vertical="center" wrapText="1" shrinkToFit="1"/>
      <protection/>
    </xf>
    <xf numFmtId="0" fontId="31" fillId="28" borderId="70" xfId="0" applyFont="1" applyFill="1" applyBorder="1" applyAlignment="1">
      <alignment horizontal="left" vertical="center"/>
    </xf>
    <xf numFmtId="193" fontId="31" fillId="0" borderId="40" xfId="0" applyNumberFormat="1" applyFont="1" applyFill="1" applyBorder="1" applyAlignment="1">
      <alignment horizontal="center" vertical="center" wrapText="1"/>
    </xf>
    <xf numFmtId="193" fontId="33" fillId="0" borderId="70" xfId="57" applyNumberFormat="1" applyFont="1" applyFill="1" applyBorder="1" applyAlignment="1">
      <alignment horizontal="left" vertical="center" wrapText="1"/>
      <protection/>
    </xf>
    <xf numFmtId="193" fontId="33" fillId="0" borderId="71" xfId="57" applyNumberFormat="1" applyFont="1" applyFill="1" applyBorder="1" applyAlignment="1">
      <alignment horizontal="left" vertical="center" wrapText="1"/>
      <protection/>
    </xf>
    <xf numFmtId="4" fontId="33" fillId="0" borderId="72" xfId="57" applyNumberFormat="1" applyFont="1" applyFill="1" applyBorder="1" applyAlignment="1">
      <alignment horizontal="left" vertical="center" wrapText="1"/>
      <protection/>
    </xf>
    <xf numFmtId="4" fontId="33" fillId="0" borderId="72" xfId="57" applyNumberFormat="1" applyFont="1" applyFill="1" applyBorder="1" applyAlignment="1">
      <alignment horizontal="left" vertical="center"/>
      <protection/>
    </xf>
    <xf numFmtId="188" fontId="33" fillId="0" borderId="72" xfId="57" applyNumberFormat="1" applyFont="1" applyBorder="1" applyAlignment="1">
      <alignment horizontal="left" vertical="center"/>
      <protection/>
    </xf>
    <xf numFmtId="193" fontId="31" fillId="0" borderId="72" xfId="0" applyNumberFormat="1" applyFont="1" applyFill="1" applyBorder="1" applyAlignment="1">
      <alignment horizontal="center" vertical="center"/>
    </xf>
    <xf numFmtId="0" fontId="32" fillId="0" borderId="73" xfId="59" applyFont="1" applyFill="1" applyBorder="1" applyAlignment="1">
      <alignment horizontal="left" vertical="center" wrapText="1" shrinkToFit="1"/>
      <protection/>
    </xf>
    <xf numFmtId="4" fontId="32" fillId="0" borderId="58" xfId="59" applyNumberFormat="1" applyFont="1" applyFill="1" applyBorder="1" applyAlignment="1">
      <alignment horizontal="left" vertical="center" shrinkToFit="1"/>
      <protection/>
    </xf>
    <xf numFmtId="0" fontId="32" fillId="0" borderId="58" xfId="59" applyFont="1" applyFill="1" applyBorder="1" applyAlignment="1">
      <alignment horizontal="center" vertical="center" shrinkToFit="1"/>
      <protection/>
    </xf>
    <xf numFmtId="0" fontId="32" fillId="0" borderId="0" xfId="59" applyFont="1">
      <alignment/>
      <protection/>
    </xf>
    <xf numFmtId="0" fontId="31" fillId="0" borderId="0" xfId="59" applyFont="1" applyFill="1">
      <alignment/>
      <protection/>
    </xf>
    <xf numFmtId="193" fontId="31" fillId="0" borderId="74" xfId="0" applyNumberFormat="1" applyFont="1" applyFill="1" applyBorder="1" applyAlignment="1">
      <alignment/>
    </xf>
    <xf numFmtId="4" fontId="31" fillId="0" borderId="0" xfId="59" applyNumberFormat="1" applyFont="1" applyAlignment="1">
      <alignment shrinkToFit="1"/>
      <protection/>
    </xf>
    <xf numFmtId="0" fontId="31" fillId="0" borderId="0" xfId="59" applyFont="1" applyAlignment="1">
      <alignment horizontal="center" shrinkToFit="1"/>
      <protection/>
    </xf>
    <xf numFmtId="4" fontId="31" fillId="0" borderId="0" xfId="59" applyNumberFormat="1" applyFont="1">
      <alignment/>
      <protection/>
    </xf>
    <xf numFmtId="0" fontId="31" fillId="0" borderId="0" xfId="59" applyFont="1" applyAlignment="1">
      <alignment horizontal="center"/>
      <protection/>
    </xf>
    <xf numFmtId="187" fontId="31" fillId="0" borderId="0" xfId="42" applyFont="1" applyBorder="1" applyAlignment="1">
      <alignment/>
    </xf>
    <xf numFmtId="189" fontId="31" fillId="24" borderId="0" xfId="59" applyNumberFormat="1" applyFont="1" applyFill="1" applyBorder="1" applyAlignment="1">
      <alignment horizontal="center" vertical="center" shrinkToFit="1"/>
      <protection/>
    </xf>
    <xf numFmtId="189" fontId="31" fillId="0" borderId="0" xfId="59" applyNumberFormat="1" applyFont="1" applyBorder="1" applyAlignment="1">
      <alignment shrinkToFit="1"/>
      <protection/>
    </xf>
    <xf numFmtId="0" fontId="31" fillId="0" borderId="0" xfId="0" applyFont="1" applyAlignment="1">
      <alignment/>
    </xf>
    <xf numFmtId="187" fontId="31" fillId="0" borderId="0" xfId="42" applyFont="1" applyAlignment="1">
      <alignment/>
    </xf>
    <xf numFmtId="4" fontId="31" fillId="0" borderId="75" xfId="59" applyNumberFormat="1" applyFont="1" applyBorder="1" applyAlignment="1">
      <alignment shrinkToFit="1"/>
      <protection/>
    </xf>
    <xf numFmtId="4" fontId="31" fillId="0" borderId="76" xfId="59" applyNumberFormat="1" applyFont="1" applyBorder="1" applyAlignment="1">
      <alignment shrinkToFit="1"/>
      <protection/>
    </xf>
    <xf numFmtId="4" fontId="31" fillId="0" borderId="77" xfId="59" applyNumberFormat="1" applyFont="1" applyBorder="1" applyAlignment="1">
      <alignment shrinkToFit="1"/>
      <protection/>
    </xf>
    <xf numFmtId="187" fontId="32" fillId="0" borderId="0" xfId="42" applyFont="1" applyBorder="1" applyAlignment="1">
      <alignment shrinkToFit="1"/>
    </xf>
    <xf numFmtId="187" fontId="32" fillId="24" borderId="11" xfId="42" applyFont="1" applyFill="1" applyBorder="1" applyAlignment="1">
      <alignment horizontal="center" shrinkToFit="1"/>
    </xf>
    <xf numFmtId="187" fontId="32" fillId="24" borderId="26" xfId="42" applyFont="1" applyFill="1" applyBorder="1" applyAlignment="1">
      <alignment horizontal="center" vertical="center" shrinkToFit="1"/>
    </xf>
    <xf numFmtId="187" fontId="32" fillId="24" borderId="30" xfId="42" applyFont="1" applyFill="1" applyBorder="1" applyAlignment="1">
      <alignment horizontal="center" vertical="center" shrinkToFit="1"/>
    </xf>
    <xf numFmtId="187" fontId="31" fillId="0" borderId="43" xfId="42" applyFont="1" applyFill="1" applyBorder="1" applyAlignment="1">
      <alignment horizontal="left" vertical="center"/>
    </xf>
    <xf numFmtId="187" fontId="31" fillId="0" borderId="40" xfId="42" applyFont="1" applyFill="1" applyBorder="1" applyAlignment="1">
      <alignment horizontal="left" vertical="center"/>
    </xf>
    <xf numFmtId="187" fontId="31" fillId="29" borderId="40" xfId="42" applyFont="1" applyFill="1" applyBorder="1" applyAlignment="1">
      <alignment horizontal="left" vertical="center"/>
    </xf>
    <xf numFmtId="187" fontId="31" fillId="28" borderId="40" xfId="42" applyFont="1" applyFill="1" applyBorder="1" applyAlignment="1">
      <alignment horizontal="left" vertical="center"/>
    </xf>
    <xf numFmtId="187" fontId="33" fillId="28" borderId="40" xfId="42" applyFont="1" applyFill="1" applyBorder="1" applyAlignment="1">
      <alignment horizontal="left" vertical="center"/>
    </xf>
    <xf numFmtId="187" fontId="31" fillId="0" borderId="40" xfId="42" applyFont="1" applyFill="1" applyBorder="1" applyAlignment="1">
      <alignment horizontal="left" vertical="center" wrapText="1" shrinkToFit="1"/>
    </xf>
    <xf numFmtId="187" fontId="31" fillId="0" borderId="40" xfId="42" applyFont="1" applyFill="1" applyBorder="1" applyAlignment="1">
      <alignment horizontal="left" vertical="center" wrapText="1"/>
    </xf>
    <xf numFmtId="187" fontId="31" fillId="0" borderId="72" xfId="42" applyFont="1" applyFill="1" applyBorder="1" applyAlignment="1">
      <alignment horizontal="left" vertical="center"/>
    </xf>
    <xf numFmtId="187" fontId="32" fillId="0" borderId="58" xfId="42" applyFont="1" applyFill="1" applyBorder="1" applyAlignment="1">
      <alignment horizontal="left" vertical="center" shrinkToFit="1"/>
    </xf>
    <xf numFmtId="187" fontId="31" fillId="0" borderId="0" xfId="42" applyFont="1" applyAlignment="1">
      <alignment shrinkToFit="1"/>
    </xf>
    <xf numFmtId="0" fontId="34" fillId="0" borderId="58" xfId="0" applyFont="1" applyBorder="1" applyAlignment="1">
      <alignment/>
    </xf>
    <xf numFmtId="4" fontId="34" fillId="0" borderId="58" xfId="0" applyNumberFormat="1" applyFont="1" applyBorder="1" applyAlignment="1">
      <alignment/>
    </xf>
    <xf numFmtId="0" fontId="34" fillId="0" borderId="58" xfId="0" applyFont="1" applyBorder="1" applyAlignment="1">
      <alignment horizontal="center"/>
    </xf>
    <xf numFmtId="189" fontId="32" fillId="0" borderId="58" xfId="59" applyNumberFormat="1" applyFont="1" applyBorder="1" applyAlignment="1">
      <alignment shrinkToFit="1"/>
      <protection/>
    </xf>
    <xf numFmtId="189" fontId="32" fillId="0" borderId="59" xfId="59" applyNumberFormat="1" applyFont="1" applyBorder="1" applyAlignment="1">
      <alignment shrinkToFit="1"/>
      <protection/>
    </xf>
    <xf numFmtId="0" fontId="31" fillId="0" borderId="0" xfId="59" applyFont="1" applyFill="1" applyAlignment="1">
      <alignment/>
      <protection/>
    </xf>
    <xf numFmtId="0" fontId="32" fillId="0" borderId="0" xfId="59" applyFont="1" applyFill="1" applyAlignment="1">
      <alignment/>
      <protection/>
    </xf>
    <xf numFmtId="0" fontId="32" fillId="0" borderId="0" xfId="59" applyFont="1" applyFill="1">
      <alignment/>
      <protection/>
    </xf>
    <xf numFmtId="187" fontId="33" fillId="0" borderId="54" xfId="42" applyFont="1" applyBorder="1" applyAlignment="1">
      <alignment/>
    </xf>
    <xf numFmtId="187" fontId="33" fillId="0" borderId="20" xfId="42" applyFont="1" applyBorder="1" applyAlignment="1">
      <alignment/>
    </xf>
    <xf numFmtId="193" fontId="33" fillId="28" borderId="20" xfId="0" applyNumberFormat="1" applyFont="1" applyFill="1" applyBorder="1" applyAlignment="1">
      <alignment/>
    </xf>
    <xf numFmtId="187" fontId="34" fillId="0" borderId="78" xfId="42" applyFont="1" applyBorder="1" applyAlignment="1">
      <alignment/>
    </xf>
    <xf numFmtId="189" fontId="31" fillId="24" borderId="79" xfId="59" applyNumberFormat="1" applyFont="1" applyFill="1" applyBorder="1" applyAlignment="1">
      <alignment horizontal="center" vertical="center" shrinkToFit="1"/>
      <protection/>
    </xf>
    <xf numFmtId="189" fontId="31" fillId="24" borderId="49" xfId="59" applyNumberFormat="1" applyFont="1" applyFill="1" applyBorder="1" applyAlignment="1">
      <alignment horizontal="center" vertical="center" shrinkToFit="1"/>
      <protection/>
    </xf>
    <xf numFmtId="189" fontId="31" fillId="24" borderId="50" xfId="59" applyNumberFormat="1" applyFont="1" applyFill="1" applyBorder="1" applyAlignment="1">
      <alignment horizontal="center" vertical="center" shrinkToFit="1"/>
      <protection/>
    </xf>
    <xf numFmtId="189" fontId="31" fillId="29" borderId="49" xfId="59" applyNumberFormat="1" applyFont="1" applyFill="1" applyBorder="1" applyAlignment="1">
      <alignment horizontal="center" vertical="center" shrinkToFit="1"/>
      <protection/>
    </xf>
    <xf numFmtId="189" fontId="32" fillId="24" borderId="57" xfId="59" applyNumberFormat="1" applyFont="1" applyFill="1" applyBorder="1" applyAlignment="1">
      <alignment horizontal="center" vertical="center" shrinkToFit="1"/>
      <protection/>
    </xf>
    <xf numFmtId="0" fontId="31" fillId="0" borderId="0" xfId="59" applyFont="1" applyAlignment="1">
      <alignment horizontal="center" wrapText="1" shrinkToFit="1"/>
      <protection/>
    </xf>
    <xf numFmtId="0" fontId="36" fillId="0" borderId="32" xfId="59" applyFont="1" applyBorder="1" applyAlignment="1">
      <alignment horizontal="center"/>
      <protection/>
    </xf>
    <xf numFmtId="0" fontId="33" fillId="0" borderId="80" xfId="57" applyFont="1" applyFill="1" applyBorder="1" applyAlignment="1">
      <alignment horizontal="center" vertical="center" wrapText="1"/>
      <protection/>
    </xf>
    <xf numFmtId="0" fontId="33" fillId="0" borderId="81" xfId="57" applyFont="1" applyFill="1" applyBorder="1" applyAlignment="1">
      <alignment horizontal="center" vertical="center" wrapText="1"/>
      <protection/>
    </xf>
    <xf numFmtId="0" fontId="33" fillId="29" borderId="81" xfId="57" applyFont="1" applyFill="1" applyBorder="1" applyAlignment="1">
      <alignment horizontal="center" vertical="center" wrapText="1"/>
      <protection/>
    </xf>
    <xf numFmtId="0" fontId="33" fillId="28" borderId="81" xfId="57" applyFont="1" applyFill="1" applyBorder="1" applyAlignment="1">
      <alignment horizontal="center" vertical="center" wrapText="1"/>
      <protection/>
    </xf>
    <xf numFmtId="0" fontId="33" fillId="0" borderId="82" xfId="57" applyFont="1" applyFill="1" applyBorder="1" applyAlignment="1">
      <alignment horizontal="center" vertical="center" wrapText="1"/>
      <protection/>
    </xf>
    <xf numFmtId="0" fontId="32" fillId="0" borderId="78" xfId="59" applyFont="1" applyFill="1" applyBorder="1" applyAlignment="1">
      <alignment horizontal="center" vertical="center"/>
      <protection/>
    </xf>
    <xf numFmtId="0" fontId="31" fillId="0" borderId="0" xfId="59" applyFont="1" applyFill="1" applyAlignment="1">
      <alignment horizontal="center"/>
      <protection/>
    </xf>
    <xf numFmtId="0" fontId="31" fillId="0" borderId="0" xfId="0" applyFont="1" applyAlignment="1">
      <alignment horizontal="center"/>
    </xf>
    <xf numFmtId="193" fontId="33" fillId="0" borderId="83" xfId="0" applyNumberFormat="1" applyFont="1" applyFill="1" applyBorder="1" applyAlignment="1">
      <alignment horizontal="left"/>
    </xf>
    <xf numFmtId="193" fontId="33" fillId="0" borderId="19" xfId="0" applyNumberFormat="1" applyFont="1" applyFill="1" applyBorder="1" applyAlignment="1">
      <alignment horizontal="left"/>
    </xf>
    <xf numFmtId="193" fontId="33" fillId="28" borderId="19" xfId="0" applyNumberFormat="1" applyFont="1" applyFill="1" applyBorder="1" applyAlignment="1">
      <alignment horizontal="left"/>
    </xf>
    <xf numFmtId="0" fontId="34" fillId="0" borderId="73" xfId="0" applyFont="1" applyBorder="1" applyAlignment="1">
      <alignment/>
    </xf>
    <xf numFmtId="0" fontId="33" fillId="0" borderId="84" xfId="0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"/>
    </xf>
    <xf numFmtId="0" fontId="33" fillId="0" borderId="86" xfId="0" applyFont="1" applyFill="1" applyBorder="1" applyAlignment="1">
      <alignment horizontal="center"/>
    </xf>
    <xf numFmtId="0" fontId="33" fillId="28" borderId="85" xfId="0" applyFont="1" applyFill="1" applyBorder="1" applyAlignment="1">
      <alignment horizontal="center"/>
    </xf>
    <xf numFmtId="0" fontId="34" fillId="0" borderId="87" xfId="0" applyFont="1" applyBorder="1" applyAlignment="1">
      <alignment horizontal="center"/>
    </xf>
    <xf numFmtId="0" fontId="35" fillId="0" borderId="0" xfId="0" applyFont="1" applyAlignment="1">
      <alignment/>
    </xf>
    <xf numFmtId="0" fontId="32" fillId="0" borderId="0" xfId="59" applyFont="1" applyBorder="1" applyAlignment="1">
      <alignment horizontal="left"/>
      <protection/>
    </xf>
    <xf numFmtId="4" fontId="32" fillId="24" borderId="0" xfId="59" applyNumberFormat="1" applyFont="1" applyFill="1" applyBorder="1" applyAlignment="1">
      <alignment horizontal="center" shrinkToFit="1"/>
      <protection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30" fillId="0" borderId="0" xfId="57" applyFont="1">
      <alignment/>
      <protection/>
    </xf>
    <xf numFmtId="0" fontId="30" fillId="0" borderId="0" xfId="57" applyFont="1" applyAlignment="1">
      <alignment/>
      <protection/>
    </xf>
    <xf numFmtId="0" fontId="30" fillId="0" borderId="0" xfId="57" applyFont="1" applyBorder="1">
      <alignment/>
      <protection/>
    </xf>
    <xf numFmtId="0" fontId="30" fillId="0" borderId="0" xfId="57" applyFont="1" applyBorder="1" applyAlignment="1">
      <alignment/>
      <protection/>
    </xf>
    <xf numFmtId="0" fontId="30" fillId="0" borderId="0" xfId="57" applyFont="1" applyAlignment="1">
      <alignment wrapText="1"/>
      <protection/>
    </xf>
    <xf numFmtId="43" fontId="30" fillId="0" borderId="17" xfId="45" applyFont="1" applyBorder="1" applyAlignment="1">
      <alignment horizontal="right" vertical="center" wrapText="1"/>
    </xf>
    <xf numFmtId="0" fontId="38" fillId="0" borderId="88" xfId="57" applyFont="1" applyBorder="1" applyAlignment="1">
      <alignment/>
      <protection/>
    </xf>
    <xf numFmtId="0" fontId="30" fillId="0" borderId="88" xfId="57" applyFont="1" applyBorder="1" applyAlignment="1">
      <alignment wrapText="1"/>
      <protection/>
    </xf>
    <xf numFmtId="0" fontId="30" fillId="0" borderId="89" xfId="57" applyFont="1" applyBorder="1" applyAlignment="1">
      <alignment vertical="center"/>
      <protection/>
    </xf>
    <xf numFmtId="43" fontId="30" fillId="0" borderId="89" xfId="0" applyNumberFormat="1" applyFont="1" applyFill="1" applyBorder="1" applyAlignment="1">
      <alignment horizontal="left" vertical="center" wrapText="1"/>
    </xf>
    <xf numFmtId="0" fontId="30" fillId="0" borderId="89" xfId="57" applyFont="1" applyBorder="1" applyAlignment="1">
      <alignment vertical="center" wrapText="1"/>
      <protection/>
    </xf>
    <xf numFmtId="4" fontId="30" fillId="24" borderId="89" xfId="59" applyNumberFormat="1" applyFont="1" applyFill="1" applyBorder="1" applyAlignment="1">
      <alignment horizontal="left" vertical="center" wrapText="1"/>
      <protection/>
    </xf>
    <xf numFmtId="0" fontId="35" fillId="0" borderId="89" xfId="0" applyFont="1" applyBorder="1" applyAlignment="1">
      <alignment vertical="center" wrapText="1"/>
    </xf>
    <xf numFmtId="43" fontId="37" fillId="0" borderId="89" xfId="0" applyNumberFormat="1" applyFont="1" applyFill="1" applyBorder="1" applyAlignment="1">
      <alignment horizontal="left" vertical="center" wrapText="1"/>
    </xf>
    <xf numFmtId="0" fontId="30" fillId="0" borderId="89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/>
    </xf>
    <xf numFmtId="0" fontId="35" fillId="0" borderId="88" xfId="0" applyFont="1" applyBorder="1" applyAlignment="1">
      <alignment vertical="top"/>
    </xf>
    <xf numFmtId="0" fontId="35" fillId="0" borderId="88" xfId="0" applyFont="1" applyBorder="1" applyAlignment="1">
      <alignment wrapText="1"/>
    </xf>
    <xf numFmtId="0" fontId="35" fillId="0" borderId="89" xfId="0" applyFont="1" applyBorder="1" applyAlignment="1">
      <alignment vertical="top"/>
    </xf>
    <xf numFmtId="0" fontId="33" fillId="0" borderId="89" xfId="0" applyFont="1" applyFill="1" applyBorder="1" applyAlignment="1">
      <alignment horizontal="center" vertical="top"/>
    </xf>
    <xf numFmtId="0" fontId="35" fillId="0" borderId="89" xfId="0" applyFont="1" applyBorder="1" applyAlignment="1">
      <alignment wrapText="1"/>
    </xf>
    <xf numFmtId="4" fontId="31" fillId="24" borderId="89" xfId="59" applyNumberFormat="1" applyFont="1" applyFill="1" applyBorder="1" applyAlignment="1">
      <alignment horizontal="left" wrapText="1"/>
      <protection/>
    </xf>
    <xf numFmtId="43" fontId="12" fillId="0" borderId="40" xfId="45" applyFont="1" applyBorder="1" applyAlignment="1">
      <alignment horizontal="center"/>
    </xf>
    <xf numFmtId="43" fontId="12" fillId="0" borderId="40" xfId="45" applyFont="1" applyBorder="1" applyAlignment="1">
      <alignment/>
    </xf>
    <xf numFmtId="43" fontId="9" fillId="0" borderId="14" xfId="45" applyFont="1" applyBorder="1" applyAlignment="1">
      <alignment/>
    </xf>
    <xf numFmtId="43" fontId="12" fillId="27" borderId="40" xfId="45" applyFont="1" applyFill="1" applyBorder="1" applyAlignment="1">
      <alignment horizontal="center"/>
    </xf>
    <xf numFmtId="43" fontId="12" fillId="27" borderId="40" xfId="45" applyFont="1" applyFill="1" applyBorder="1" applyAlignment="1">
      <alignment/>
    </xf>
    <xf numFmtId="43" fontId="12" fillId="27" borderId="41" xfId="45" applyFont="1" applyFill="1" applyBorder="1" applyAlignment="1">
      <alignment/>
    </xf>
    <xf numFmtId="43" fontId="12" fillId="27" borderId="41" xfId="45" applyFont="1" applyFill="1" applyBorder="1" applyAlignment="1">
      <alignment horizontal="center"/>
    </xf>
    <xf numFmtId="43" fontId="12" fillId="0" borderId="58" xfId="45" applyFont="1" applyBorder="1" applyAlignment="1">
      <alignment horizontal="center"/>
    </xf>
    <xf numFmtId="43" fontId="12" fillId="0" borderId="78" xfId="45" applyFont="1" applyBorder="1" applyAlignment="1">
      <alignment horizontal="center"/>
    </xf>
    <xf numFmtId="43" fontId="12" fillId="0" borderId="90" xfId="45" applyFont="1" applyBorder="1" applyAlignment="1">
      <alignment horizontal="center"/>
    </xf>
    <xf numFmtId="187" fontId="30" fillId="0" borderId="0" xfId="42" applyFont="1" applyAlignment="1">
      <alignment/>
    </xf>
    <xf numFmtId="0" fontId="50" fillId="0" borderId="0" xfId="59" applyFont="1">
      <alignment/>
      <protection/>
    </xf>
    <xf numFmtId="43" fontId="50" fillId="0" borderId="0" xfId="45" applyFont="1" applyAlignment="1">
      <alignment shrinkToFit="1"/>
    </xf>
    <xf numFmtId="0" fontId="50" fillId="0" borderId="0" xfId="59" applyFont="1" applyAlignment="1">
      <alignment shrinkToFit="1"/>
      <protection/>
    </xf>
    <xf numFmtId="192" fontId="50" fillId="0" borderId="0" xfId="45" applyNumberFormat="1" applyFont="1" applyAlignment="1">
      <alignment shrinkToFit="1"/>
    </xf>
    <xf numFmtId="0" fontId="51" fillId="0" borderId="0" xfId="0" applyFont="1" applyAlignment="1">
      <alignment/>
    </xf>
    <xf numFmtId="43" fontId="35" fillId="0" borderId="0" xfId="60" applyNumberFormat="1" applyFont="1" applyFill="1" applyAlignment="1">
      <alignment horizontal="center"/>
      <protection/>
    </xf>
    <xf numFmtId="43" fontId="35" fillId="0" borderId="13" xfId="60" applyNumberFormat="1" applyFont="1" applyFill="1" applyBorder="1" applyAlignment="1">
      <alignment horizontal="right"/>
      <protection/>
    </xf>
    <xf numFmtId="0" fontId="30" fillId="0" borderId="19" xfId="60" applyFont="1" applyBorder="1" applyAlignment="1">
      <alignment horizontal="left" vertical="center"/>
      <protection/>
    </xf>
    <xf numFmtId="43" fontId="30" fillId="0" borderId="13" xfId="60" applyNumberFormat="1" applyFont="1" applyFill="1" applyBorder="1" applyAlignment="1">
      <alignment/>
      <protection/>
    </xf>
    <xf numFmtId="43" fontId="30" fillId="0" borderId="13" xfId="60" applyNumberFormat="1" applyFont="1" applyFill="1" applyBorder="1" applyAlignment="1">
      <alignment horizontal="left"/>
      <protection/>
    </xf>
    <xf numFmtId="43" fontId="65" fillId="25" borderId="15" xfId="60" applyNumberFormat="1" applyFont="1" applyFill="1" applyBorder="1" applyAlignment="1">
      <alignment/>
      <protection/>
    </xf>
    <xf numFmtId="0" fontId="50" fillId="0" borderId="0" xfId="59" applyFont="1" applyBorder="1">
      <alignment/>
      <protection/>
    </xf>
    <xf numFmtId="0" fontId="48" fillId="0" borderId="0" xfId="59" applyFont="1" applyBorder="1">
      <alignment/>
      <protection/>
    </xf>
    <xf numFmtId="43" fontId="48" fillId="0" borderId="0" xfId="45" applyFont="1" applyBorder="1" applyAlignment="1">
      <alignment/>
    </xf>
    <xf numFmtId="43" fontId="50" fillId="0" borderId="0" xfId="45" applyFont="1" applyBorder="1" applyAlignment="1">
      <alignment/>
    </xf>
    <xf numFmtId="192" fontId="50" fillId="0" borderId="0" xfId="45" applyNumberFormat="1" applyFont="1" applyBorder="1" applyAlignment="1">
      <alignment/>
    </xf>
    <xf numFmtId="0" fontId="53" fillId="0" borderId="0" xfId="59" applyFont="1">
      <alignment/>
      <protection/>
    </xf>
    <xf numFmtId="0" fontId="52" fillId="0" borderId="0" xfId="59" applyFont="1">
      <alignment/>
      <protection/>
    </xf>
    <xf numFmtId="43" fontId="52" fillId="0" borderId="0" xfId="45" applyFont="1" applyAlignment="1">
      <alignment/>
    </xf>
    <xf numFmtId="43" fontId="53" fillId="0" borderId="0" xfId="45" applyFont="1" applyAlignment="1">
      <alignment/>
    </xf>
    <xf numFmtId="192" fontId="53" fillId="0" borderId="0" xfId="45" applyNumberFormat="1" applyFont="1" applyAlignment="1">
      <alignment/>
    </xf>
    <xf numFmtId="187" fontId="55" fillId="30" borderId="40" xfId="42" applyFont="1" applyFill="1" applyBorder="1" applyAlignment="1">
      <alignment horizontal="center" wrapText="1"/>
    </xf>
    <xf numFmtId="187" fontId="54" fillId="0" borderId="40" xfId="42" applyFont="1" applyBorder="1" applyAlignment="1">
      <alignment/>
    </xf>
    <xf numFmtId="0" fontId="54" fillId="0" borderId="40" xfId="0" applyFont="1" applyFill="1" applyBorder="1" applyAlignment="1">
      <alignment horizontal="right" wrapText="1"/>
    </xf>
    <xf numFmtId="187" fontId="54" fillId="0" borderId="40" xfId="42" applyFont="1" applyFill="1" applyBorder="1" applyAlignment="1">
      <alignment horizontal="right" wrapText="1"/>
    </xf>
    <xf numFmtId="0" fontId="54" fillId="0" borderId="40" xfId="0" applyFont="1" applyBorder="1" applyAlignment="1">
      <alignment/>
    </xf>
    <xf numFmtId="187" fontId="54" fillId="0" borderId="40" xfId="42" applyFont="1" applyFill="1" applyBorder="1" applyAlignment="1">
      <alignment horizontal="left" wrapText="1"/>
    </xf>
    <xf numFmtId="187" fontId="54" fillId="0" borderId="40" xfId="42" applyFont="1" applyFill="1" applyBorder="1" applyAlignment="1">
      <alignment wrapText="1"/>
    </xf>
    <xf numFmtId="0" fontId="54" fillId="0" borderId="40" xfId="0" applyFont="1" applyFill="1" applyBorder="1" applyAlignment="1">
      <alignment wrapText="1"/>
    </xf>
    <xf numFmtId="0" fontId="54" fillId="30" borderId="40" xfId="0" applyFont="1" applyFill="1" applyBorder="1" applyAlignment="1">
      <alignment/>
    </xf>
    <xf numFmtId="187" fontId="54" fillId="0" borderId="40" xfId="42" applyFont="1" applyFill="1" applyBorder="1" applyAlignment="1">
      <alignment/>
    </xf>
    <xf numFmtId="0" fontId="54" fillId="0" borderId="40" xfId="0" applyFont="1" applyFill="1" applyBorder="1" applyAlignment="1">
      <alignment/>
    </xf>
    <xf numFmtId="0" fontId="54" fillId="0" borderId="40" xfId="0" applyFont="1" applyFill="1" applyBorder="1" applyAlignment="1">
      <alignment horizontal="left" wrapText="1"/>
    </xf>
    <xf numFmtId="187" fontId="4" fillId="0" borderId="40" xfId="44" applyNumberFormat="1" applyFont="1" applyFill="1" applyBorder="1" applyAlignment="1">
      <alignment horizontal="right" wrapText="1"/>
    </xf>
    <xf numFmtId="0" fontId="0" fillId="0" borderId="40" xfId="0" applyBorder="1" applyAlignment="1">
      <alignment/>
    </xf>
    <xf numFmtId="0" fontId="53" fillId="0" borderId="0" xfId="59" applyFont="1" applyAlignment="1">
      <alignment vertical="center"/>
      <protection/>
    </xf>
    <xf numFmtId="187" fontId="0" fillId="0" borderId="53" xfId="42" applyFont="1" applyBorder="1" applyAlignment="1">
      <alignment vertical="center"/>
    </xf>
    <xf numFmtId="0" fontId="0" fillId="0" borderId="91" xfId="0" applyBorder="1" applyAlignment="1">
      <alignment vertical="center"/>
    </xf>
    <xf numFmtId="187" fontId="0" fillId="0" borderId="40" xfId="42" applyFont="1" applyBorder="1" applyAlignment="1">
      <alignment vertical="center"/>
    </xf>
    <xf numFmtId="0" fontId="4" fillId="0" borderId="40" xfId="0" applyFont="1" applyFill="1" applyBorder="1" applyAlignment="1">
      <alignment horizontal="right" vertical="center" wrapText="1"/>
    </xf>
    <xf numFmtId="187" fontId="4" fillId="0" borderId="40" xfId="42" applyFont="1" applyFill="1" applyBorder="1" applyAlignment="1">
      <alignment horizontal="right" vertical="center" wrapText="1"/>
    </xf>
    <xf numFmtId="187" fontId="4" fillId="0" borderId="40" xfId="44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vertical="center"/>
    </xf>
    <xf numFmtId="187" fontId="4" fillId="0" borderId="40" xfId="42" applyFont="1" applyFill="1" applyBorder="1" applyAlignment="1">
      <alignment horizontal="left" vertical="center" wrapText="1"/>
    </xf>
    <xf numFmtId="187" fontId="4" fillId="0" borderId="40" xfId="42" applyFont="1" applyFill="1" applyBorder="1" applyAlignment="1">
      <alignment vertical="center" wrapText="1"/>
    </xf>
    <xf numFmtId="187" fontId="0" fillId="0" borderId="40" xfId="42" applyFont="1" applyBorder="1" applyAlignment="1">
      <alignment vertical="center"/>
    </xf>
    <xf numFmtId="187" fontId="4" fillId="27" borderId="40" xfId="42" applyFont="1" applyFill="1" applyBorder="1" applyAlignment="1">
      <alignment horizontal="right" vertical="center" wrapText="1"/>
    </xf>
    <xf numFmtId="0" fontId="4" fillId="27" borderId="40" xfId="57" applyFont="1" applyFill="1" applyBorder="1" applyAlignment="1">
      <alignment horizontal="right" vertical="center" wrapText="1"/>
      <protection/>
    </xf>
    <xf numFmtId="0" fontId="0" fillId="27" borderId="40" xfId="0" applyFill="1" applyBorder="1" applyAlignment="1">
      <alignment vertical="center"/>
    </xf>
    <xf numFmtId="187" fontId="0" fillId="27" borderId="40" xfId="42" applyFont="1" applyFill="1" applyBorder="1" applyAlignment="1">
      <alignment vertical="center"/>
    </xf>
    <xf numFmtId="0" fontId="4" fillId="0" borderId="40" xfId="57" applyFont="1" applyFill="1" applyBorder="1" applyAlignment="1">
      <alignment horizontal="right" vertical="center" wrapText="1"/>
      <protection/>
    </xf>
    <xf numFmtId="187" fontId="4" fillId="27" borderId="40" xfId="44" applyNumberFormat="1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vertical="center" wrapText="1"/>
    </xf>
    <xf numFmtId="0" fontId="0" fillId="30" borderId="40" xfId="0" applyFill="1" applyBorder="1" applyAlignment="1">
      <alignment vertical="center"/>
    </xf>
    <xf numFmtId="187" fontId="0" fillId="0" borderId="40" xfId="42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wrapText="1"/>
    </xf>
    <xf numFmtId="187" fontId="4" fillId="27" borderId="40" xfId="42" applyFont="1" applyFill="1" applyBorder="1" applyAlignment="1">
      <alignment vertical="center" wrapText="1"/>
    </xf>
    <xf numFmtId="187" fontId="0" fillId="0" borderId="40" xfId="42" applyFont="1" applyFill="1" applyBorder="1" applyAlignment="1">
      <alignment vertical="center"/>
    </xf>
    <xf numFmtId="0" fontId="54" fillId="30" borderId="0" xfId="0" applyFont="1" applyFill="1" applyAlignment="1">
      <alignment horizontal="center"/>
    </xf>
    <xf numFmtId="43" fontId="53" fillId="0" borderId="0" xfId="59" applyNumberFormat="1" applyFont="1">
      <alignment/>
      <protection/>
    </xf>
    <xf numFmtId="0" fontId="58" fillId="0" borderId="0" xfId="59" applyFont="1">
      <alignment/>
      <protection/>
    </xf>
    <xf numFmtId="43" fontId="53" fillId="0" borderId="0" xfId="45" applyFont="1" applyAlignment="1">
      <alignment shrinkToFit="1"/>
    </xf>
    <xf numFmtId="0" fontId="53" fillId="0" borderId="0" xfId="59" applyFont="1" applyAlignment="1">
      <alignment shrinkToFit="1"/>
      <protection/>
    </xf>
    <xf numFmtId="192" fontId="53" fillId="0" borderId="0" xfId="45" applyNumberFormat="1" applyFont="1" applyAlignment="1">
      <alignment shrinkToFit="1"/>
    </xf>
    <xf numFmtId="43" fontId="53" fillId="0" borderId="0" xfId="59" applyNumberFormat="1" applyFont="1" applyAlignment="1">
      <alignment shrinkToFit="1"/>
      <protection/>
    </xf>
    <xf numFmtId="187" fontId="0" fillId="0" borderId="54" xfId="42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187" fontId="4" fillId="30" borderId="26" xfId="42" applyFont="1" applyFill="1" applyBorder="1" applyAlignment="1">
      <alignment horizontal="center" vertical="center" wrapText="1"/>
    </xf>
    <xf numFmtId="0" fontId="56" fillId="31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87" fontId="54" fillId="30" borderId="17" xfId="42" applyFont="1" applyFill="1" applyBorder="1" applyAlignment="1">
      <alignment horizontal="center"/>
    </xf>
    <xf numFmtId="187" fontId="55" fillId="30" borderId="92" xfId="42" applyFont="1" applyFill="1" applyBorder="1" applyAlignment="1">
      <alignment horizontal="center" wrapText="1"/>
    </xf>
    <xf numFmtId="187" fontId="54" fillId="0" borderId="13" xfId="42" applyFont="1" applyBorder="1" applyAlignment="1">
      <alignment/>
    </xf>
    <xf numFmtId="0" fontId="54" fillId="0" borderId="13" xfId="0" applyFont="1" applyBorder="1" applyAlignment="1">
      <alignment/>
    </xf>
    <xf numFmtId="187" fontId="54" fillId="0" borderId="13" xfId="42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187" fontId="54" fillId="0" borderId="13" xfId="42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wrapText="1"/>
    </xf>
    <xf numFmtId="187" fontId="0" fillId="30" borderId="92" xfId="42" applyFont="1" applyFill="1" applyBorder="1" applyAlignment="1">
      <alignment horizontal="center" vertical="center"/>
    </xf>
    <xf numFmtId="187" fontId="0" fillId="32" borderId="40" xfId="42" applyFont="1" applyFill="1" applyBorder="1" applyAlignment="1">
      <alignment vertical="center"/>
    </xf>
    <xf numFmtId="0" fontId="4" fillId="32" borderId="40" xfId="0" applyFont="1" applyFill="1" applyBorder="1" applyAlignment="1">
      <alignment horizontal="right" vertical="center" wrapText="1"/>
    </xf>
    <xf numFmtId="187" fontId="0" fillId="32" borderId="40" xfId="42" applyFont="1" applyFill="1" applyBorder="1" applyAlignment="1">
      <alignment vertical="center"/>
    </xf>
    <xf numFmtId="187" fontId="4" fillId="32" borderId="40" xfId="42" applyFont="1" applyFill="1" applyBorder="1" applyAlignment="1">
      <alignment horizontal="right" vertical="center" wrapText="1"/>
    </xf>
    <xf numFmtId="187" fontId="4" fillId="32" borderId="40" xfId="42" applyFont="1" applyFill="1" applyBorder="1" applyAlignment="1">
      <alignment vertical="center" wrapText="1"/>
    </xf>
    <xf numFmtId="187" fontId="0" fillId="32" borderId="40" xfId="42" applyFont="1" applyFill="1" applyBorder="1" applyAlignment="1">
      <alignment vertical="center"/>
    </xf>
    <xf numFmtId="0" fontId="0" fillId="32" borderId="40" xfId="0" applyFill="1" applyBorder="1" applyAlignment="1">
      <alignment vertical="center"/>
    </xf>
    <xf numFmtId="0" fontId="4" fillId="32" borderId="40" xfId="0" applyFont="1" applyFill="1" applyBorder="1" applyAlignment="1">
      <alignment vertical="center" wrapText="1"/>
    </xf>
    <xf numFmtId="187" fontId="54" fillId="32" borderId="40" xfId="42" applyFont="1" applyFill="1" applyBorder="1" applyAlignment="1">
      <alignment/>
    </xf>
    <xf numFmtId="187" fontId="54" fillId="32" borderId="40" xfId="42" applyFont="1" applyFill="1" applyBorder="1" applyAlignment="1">
      <alignment horizontal="right" wrapText="1"/>
    </xf>
    <xf numFmtId="187" fontId="54" fillId="32" borderId="40" xfId="42" applyFont="1" applyFill="1" applyBorder="1" applyAlignment="1">
      <alignment wrapText="1"/>
    </xf>
    <xf numFmtId="187" fontId="55" fillId="32" borderId="40" xfId="42" applyFont="1" applyFill="1" applyBorder="1" applyAlignment="1">
      <alignment horizontal="center" wrapText="1"/>
    </xf>
    <xf numFmtId="0" fontId="54" fillId="32" borderId="40" xfId="0" applyFont="1" applyFill="1" applyBorder="1" applyAlignment="1">
      <alignment/>
    </xf>
    <xf numFmtId="0" fontId="54" fillId="32" borderId="40" xfId="0" applyFont="1" applyFill="1" applyBorder="1" applyAlignment="1">
      <alignment wrapText="1"/>
    </xf>
    <xf numFmtId="187" fontId="0" fillId="33" borderId="40" xfId="42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187" fontId="57" fillId="33" borderId="40" xfId="42" applyFont="1" applyFill="1" applyBorder="1" applyAlignment="1">
      <alignment horizontal="center" vertical="center" wrapText="1"/>
    </xf>
    <xf numFmtId="187" fontId="55" fillId="33" borderId="92" xfId="42" applyFont="1" applyFill="1" applyBorder="1" applyAlignment="1">
      <alignment horizontal="center" wrapText="1"/>
    </xf>
    <xf numFmtId="0" fontId="0" fillId="30" borderId="92" xfId="0" applyFill="1" applyBorder="1" applyAlignment="1">
      <alignment horizontal="center" vertical="center"/>
    </xf>
    <xf numFmtId="187" fontId="57" fillId="30" borderId="92" xfId="42" applyFont="1" applyFill="1" applyBorder="1" applyAlignment="1">
      <alignment horizontal="center" vertical="center" wrapText="1"/>
    </xf>
    <xf numFmtId="187" fontId="4" fillId="0" borderId="13" xfId="42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9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3" fillId="0" borderId="0" xfId="59" applyFont="1" applyAlignment="1">
      <alignment horizontal="center"/>
      <protection/>
    </xf>
    <xf numFmtId="0" fontId="58" fillId="0" borderId="0" xfId="59" applyFont="1" applyAlignment="1">
      <alignment horizontal="center"/>
      <protection/>
    </xf>
    <xf numFmtId="188" fontId="52" fillId="0" borderId="0" xfId="45" applyNumberFormat="1" applyFont="1" applyAlignment="1">
      <alignment/>
    </xf>
    <xf numFmtId="187" fontId="53" fillId="0" borderId="0" xfId="42" applyFont="1" applyAlignment="1">
      <alignment/>
    </xf>
    <xf numFmtId="187" fontId="53" fillId="0" borderId="13" xfId="42" applyFont="1" applyBorder="1" applyAlignment="1">
      <alignment/>
    </xf>
    <xf numFmtId="187" fontId="60" fillId="0" borderId="13" xfId="42" applyFont="1" applyFill="1" applyBorder="1" applyAlignment="1">
      <alignment horizontal="center" vertical="center" wrapText="1"/>
    </xf>
    <xf numFmtId="187" fontId="61" fillId="30" borderId="92" xfId="42" applyFont="1" applyFill="1" applyBorder="1" applyAlignment="1">
      <alignment horizontal="center" vertical="center" wrapText="1"/>
    </xf>
    <xf numFmtId="187" fontId="61" fillId="33" borderId="40" xfId="42" applyFont="1" applyFill="1" applyBorder="1" applyAlignment="1">
      <alignment horizontal="center" vertical="center" wrapText="1"/>
    </xf>
    <xf numFmtId="187" fontId="61" fillId="30" borderId="40" xfId="42" applyFont="1" applyFill="1" applyBorder="1" applyAlignment="1">
      <alignment horizontal="center" vertical="center" wrapText="1"/>
    </xf>
    <xf numFmtId="187" fontId="61" fillId="32" borderId="40" xfId="42" applyFont="1" applyFill="1" applyBorder="1" applyAlignment="1">
      <alignment horizontal="center" vertical="center" wrapText="1"/>
    </xf>
    <xf numFmtId="189" fontId="53" fillId="0" borderId="0" xfId="59" applyNumberFormat="1" applyFont="1">
      <alignment/>
      <protection/>
    </xf>
    <xf numFmtId="189" fontId="4" fillId="0" borderId="13" xfId="0" applyNumberFormat="1" applyFont="1" applyFill="1" applyBorder="1" applyAlignment="1">
      <alignment horizontal="center" vertical="center" wrapText="1"/>
    </xf>
    <xf numFmtId="189" fontId="57" fillId="30" borderId="92" xfId="42" applyNumberFormat="1" applyFont="1" applyFill="1" applyBorder="1" applyAlignment="1">
      <alignment horizontal="center" vertical="center" wrapText="1"/>
    </xf>
    <xf numFmtId="189" fontId="57" fillId="33" borderId="40" xfId="42" applyNumberFormat="1" applyFont="1" applyFill="1" applyBorder="1" applyAlignment="1">
      <alignment horizontal="center" vertical="center" wrapText="1"/>
    </xf>
    <xf numFmtId="189" fontId="0" fillId="0" borderId="40" xfId="0" applyNumberFormat="1" applyBorder="1" applyAlignment="1">
      <alignment vertical="center"/>
    </xf>
    <xf numFmtId="189" fontId="4" fillId="0" borderId="40" xfId="44" applyNumberFormat="1" applyFont="1" applyFill="1" applyBorder="1" applyAlignment="1">
      <alignment horizontal="right" vertical="center" wrapText="1"/>
    </xf>
    <xf numFmtId="189" fontId="4" fillId="0" borderId="40" xfId="0" applyNumberFormat="1" applyFont="1" applyFill="1" applyBorder="1" applyAlignment="1">
      <alignment horizontal="right" vertical="center" wrapText="1"/>
    </xf>
    <xf numFmtId="189" fontId="0" fillId="0" borderId="40" xfId="0" applyNumberFormat="1" applyFill="1" applyBorder="1" applyAlignment="1">
      <alignment vertical="center"/>
    </xf>
    <xf numFmtId="189" fontId="0" fillId="32" borderId="40" xfId="0" applyNumberFormat="1" applyFill="1" applyBorder="1" applyAlignment="1">
      <alignment vertical="center"/>
    </xf>
    <xf numFmtId="187" fontId="4" fillId="33" borderId="92" xfId="42" applyFont="1" applyFill="1" applyBorder="1" applyAlignment="1">
      <alignment horizontal="center" vertical="center" wrapText="1"/>
    </xf>
    <xf numFmtId="0" fontId="54" fillId="33" borderId="92" xfId="0" applyFont="1" applyFill="1" applyBorder="1" applyAlignment="1">
      <alignment horizontal="center"/>
    </xf>
    <xf numFmtId="187" fontId="4" fillId="30" borderId="40" xfId="42" applyFont="1" applyFill="1" applyBorder="1" applyAlignment="1">
      <alignment horizontal="center" vertical="center" wrapText="1"/>
    </xf>
    <xf numFmtId="187" fontId="4" fillId="32" borderId="40" xfId="42" applyFont="1" applyFill="1" applyBorder="1" applyAlignment="1">
      <alignment horizontal="center" vertical="center" wrapText="1"/>
    </xf>
    <xf numFmtId="0" fontId="54" fillId="32" borderId="40" xfId="0" applyFont="1" applyFill="1" applyBorder="1" applyAlignment="1">
      <alignment horizontal="right" wrapText="1"/>
    </xf>
    <xf numFmtId="187" fontId="0" fillId="0" borderId="41" xfId="42" applyFont="1" applyBorder="1" applyAlignment="1">
      <alignment vertical="center"/>
    </xf>
    <xf numFmtId="0" fontId="4" fillId="0" borderId="41" xfId="0" applyFont="1" applyFill="1" applyBorder="1" applyAlignment="1">
      <alignment horizontal="right" vertical="center" wrapText="1"/>
    </xf>
    <xf numFmtId="187" fontId="0" fillId="0" borderId="41" xfId="42" applyFont="1" applyBorder="1" applyAlignment="1">
      <alignment vertical="center"/>
    </xf>
    <xf numFmtId="187" fontId="4" fillId="0" borderId="41" xfId="44" applyNumberFormat="1" applyFont="1" applyFill="1" applyBorder="1" applyAlignment="1">
      <alignment horizontal="right" vertical="center" wrapText="1"/>
    </xf>
    <xf numFmtId="0" fontId="4" fillId="0" borderId="41" xfId="57" applyFont="1" applyFill="1" applyBorder="1" applyAlignment="1">
      <alignment horizontal="right" vertical="center" wrapText="1"/>
      <protection/>
    </xf>
    <xf numFmtId="187" fontId="4" fillId="0" borderId="41" xfId="42" applyFont="1" applyFill="1" applyBorder="1" applyAlignment="1">
      <alignment horizontal="right" vertical="center" wrapText="1"/>
    </xf>
    <xf numFmtId="187" fontId="4" fillId="0" borderId="41" xfId="42" applyFont="1" applyFill="1" applyBorder="1" applyAlignment="1">
      <alignment vertical="center" wrapText="1"/>
    </xf>
    <xf numFmtId="187" fontId="4" fillId="27" borderId="41" xfId="44" applyNumberFormat="1" applyFont="1" applyFill="1" applyBorder="1" applyAlignment="1">
      <alignment horizontal="right" vertical="center" wrapText="1"/>
    </xf>
    <xf numFmtId="0" fontId="4" fillId="27" borderId="41" xfId="57" applyFont="1" applyFill="1" applyBorder="1" applyAlignment="1">
      <alignment horizontal="right" vertical="center" wrapText="1"/>
      <protection/>
    </xf>
    <xf numFmtId="187" fontId="0" fillId="27" borderId="41" xfId="42" applyFont="1" applyFill="1" applyBorder="1" applyAlignment="1">
      <alignment vertical="center"/>
    </xf>
    <xf numFmtId="187" fontId="61" fillId="30" borderId="41" xfId="42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vertical="center" wrapText="1"/>
    </xf>
    <xf numFmtId="189" fontId="0" fillId="0" borderId="41" xfId="0" applyNumberFormat="1" applyBorder="1" applyAlignment="1">
      <alignment vertical="center"/>
    </xf>
    <xf numFmtId="187" fontId="4" fillId="30" borderId="41" xfId="42" applyFont="1" applyFill="1" applyBorder="1" applyAlignment="1">
      <alignment horizontal="center" vertical="center" wrapText="1"/>
    </xf>
    <xf numFmtId="187" fontId="54" fillId="0" borderId="41" xfId="42" applyFont="1" applyBorder="1" applyAlignment="1">
      <alignment/>
    </xf>
    <xf numFmtId="0" fontId="54" fillId="0" borderId="41" xfId="0" applyFont="1" applyFill="1" applyBorder="1" applyAlignment="1">
      <alignment horizontal="right" wrapText="1"/>
    </xf>
    <xf numFmtId="187" fontId="54" fillId="0" borderId="41" xfId="42" applyFont="1" applyFill="1" applyBorder="1" applyAlignment="1">
      <alignment horizontal="right" wrapText="1"/>
    </xf>
    <xf numFmtId="187" fontId="54" fillId="0" borderId="41" xfId="42" applyFont="1" applyFill="1" applyBorder="1" applyAlignment="1">
      <alignment wrapText="1"/>
    </xf>
    <xf numFmtId="187" fontId="55" fillId="30" borderId="41" xfId="42" applyFont="1" applyFill="1" applyBorder="1" applyAlignment="1">
      <alignment horizontal="center" wrapText="1"/>
    </xf>
    <xf numFmtId="0" fontId="54" fillId="0" borderId="41" xfId="0" applyFont="1" applyBorder="1" applyAlignment="1">
      <alignment/>
    </xf>
    <xf numFmtId="0" fontId="54" fillId="0" borderId="41" xfId="0" applyFont="1" applyFill="1" applyBorder="1" applyAlignment="1">
      <alignment horizontal="left" wrapText="1"/>
    </xf>
    <xf numFmtId="0" fontId="54" fillId="0" borderId="41" xfId="0" applyFont="1" applyFill="1" applyBorder="1" applyAlignment="1">
      <alignment wrapText="1"/>
    </xf>
    <xf numFmtId="43" fontId="49" fillId="0" borderId="0" xfId="45" applyFont="1" applyBorder="1" applyAlignment="1">
      <alignment/>
    </xf>
    <xf numFmtId="0" fontId="48" fillId="0" borderId="0" xfId="0" applyFont="1" applyAlignment="1">
      <alignment horizontal="left"/>
    </xf>
    <xf numFmtId="43" fontId="12" fillId="0" borderId="0" xfId="45" applyFont="1" applyAlignment="1">
      <alignment vertical="center"/>
    </xf>
    <xf numFmtId="43" fontId="12" fillId="0" borderId="78" xfId="45" applyFont="1" applyBorder="1" applyAlignment="1">
      <alignment horizontal="center" vertical="center"/>
    </xf>
    <xf numFmtId="43" fontId="9" fillId="0" borderId="14" xfId="45" applyFont="1" applyBorder="1" applyAlignment="1">
      <alignment vertical="center"/>
    </xf>
    <xf numFmtId="43" fontId="10" fillId="0" borderId="0" xfId="45" applyFont="1" applyBorder="1" applyAlignment="1">
      <alignment vertical="center"/>
    </xf>
    <xf numFmtId="0" fontId="4" fillId="0" borderId="43" xfId="0" applyFont="1" applyFill="1" applyBorder="1" applyAlignment="1">
      <alignment wrapText="1"/>
    </xf>
    <xf numFmtId="43" fontId="12" fillId="0" borderId="43" xfId="45" applyFont="1" applyBorder="1" applyAlignment="1">
      <alignment/>
    </xf>
    <xf numFmtId="187" fontId="4" fillId="0" borderId="43" xfId="42" applyFont="1" applyFill="1" applyBorder="1" applyAlignment="1">
      <alignment horizontal="right" wrapText="1"/>
    </xf>
    <xf numFmtId="43" fontId="12" fillId="0" borderId="43" xfId="45" applyFont="1" applyBorder="1" applyAlignment="1">
      <alignment horizontal="center"/>
    </xf>
    <xf numFmtId="43" fontId="12" fillId="0" borderId="43" xfId="45" applyFont="1" applyBorder="1" applyAlignment="1">
      <alignment horizontal="center" vertical="center"/>
    </xf>
    <xf numFmtId="0" fontId="4" fillId="0" borderId="40" xfId="0" applyFont="1" applyFill="1" applyBorder="1" applyAlignment="1">
      <alignment wrapText="1"/>
    </xf>
    <xf numFmtId="187" fontId="4" fillId="0" borderId="40" xfId="42" applyFont="1" applyFill="1" applyBorder="1" applyAlignment="1">
      <alignment horizontal="right" wrapText="1"/>
    </xf>
    <xf numFmtId="0" fontId="60" fillId="0" borderId="40" xfId="57" applyFont="1" applyFill="1" applyBorder="1" applyAlignment="1">
      <alignment vertical="center" wrapText="1"/>
      <protection/>
    </xf>
    <xf numFmtId="187" fontId="60" fillId="0" borderId="40" xfId="44" applyNumberFormat="1" applyFont="1" applyFill="1" applyBorder="1" applyAlignment="1">
      <alignment horizontal="right" wrapText="1"/>
    </xf>
    <xf numFmtId="0" fontId="0" fillId="0" borderId="41" xfId="0" applyBorder="1" applyAlignment="1">
      <alignment/>
    </xf>
    <xf numFmtId="43" fontId="12" fillId="0" borderId="41" xfId="45" applyFont="1" applyBorder="1" applyAlignment="1">
      <alignment horizontal="center"/>
    </xf>
    <xf numFmtId="0" fontId="60" fillId="0" borderId="41" xfId="57" applyFont="1" applyFill="1" applyBorder="1" applyAlignment="1">
      <alignment vertical="center" wrapText="1"/>
      <protection/>
    </xf>
    <xf numFmtId="187" fontId="4" fillId="0" borderId="41" xfId="44" applyNumberFormat="1" applyFont="1" applyFill="1" applyBorder="1" applyAlignment="1">
      <alignment horizontal="right" wrapText="1"/>
    </xf>
    <xf numFmtId="189" fontId="12" fillId="0" borderId="0" xfId="45" applyNumberFormat="1" applyFont="1" applyAlignment="1">
      <alignment/>
    </xf>
    <xf numFmtId="189" fontId="12" fillId="0" borderId="19" xfId="45" applyNumberFormat="1" applyFont="1" applyBorder="1" applyAlignment="1">
      <alignment horizontal="center"/>
    </xf>
    <xf numFmtId="189" fontId="12" fillId="0" borderId="13" xfId="45" applyNumberFormat="1" applyFont="1" applyBorder="1" applyAlignment="1">
      <alignment horizontal="center"/>
    </xf>
    <xf numFmtId="189" fontId="12" fillId="0" borderId="50" xfId="45" applyNumberFormat="1" applyFont="1" applyBorder="1" applyAlignment="1">
      <alignment horizontal="center"/>
    </xf>
    <xf numFmtId="189" fontId="10" fillId="0" borderId="57" xfId="45" applyNumberFormat="1" applyFont="1" applyBorder="1" applyAlignment="1">
      <alignment horizontal="right"/>
    </xf>
    <xf numFmtId="189" fontId="11" fillId="0" borderId="58" xfId="45" applyNumberFormat="1" applyFont="1" applyBorder="1" applyAlignment="1">
      <alignment/>
    </xf>
    <xf numFmtId="189" fontId="10" fillId="0" borderId="59" xfId="45" applyNumberFormat="1" applyFont="1" applyBorder="1" applyAlignment="1">
      <alignment horizontal="right"/>
    </xf>
    <xf numFmtId="189" fontId="10" fillId="0" borderId="0" xfId="45" applyNumberFormat="1" applyFont="1" applyBorder="1" applyAlignment="1">
      <alignment horizontal="right"/>
    </xf>
    <xf numFmtId="189" fontId="11" fillId="0" borderId="0" xfId="45" applyNumberFormat="1" applyFont="1" applyBorder="1" applyAlignment="1">
      <alignment/>
    </xf>
    <xf numFmtId="0" fontId="43" fillId="0" borderId="0" xfId="0" applyFont="1" applyBorder="1" applyAlignment="1">
      <alignment/>
    </xf>
    <xf numFmtId="0" fontId="31" fillId="0" borderId="0" xfId="57" applyFont="1" applyBorder="1" applyAlignment="1">
      <alignment/>
      <protection/>
    </xf>
    <xf numFmtId="193" fontId="31" fillId="0" borderId="0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4" fontId="30" fillId="24" borderId="0" xfId="59" applyNumberFormat="1" applyFont="1" applyFill="1" applyBorder="1" applyAlignment="1">
      <alignment horizontal="left" vertical="center"/>
      <protection/>
    </xf>
    <xf numFmtId="0" fontId="44" fillId="0" borderId="0" xfId="0" applyFont="1" applyBorder="1" applyAlignment="1">
      <alignment/>
    </xf>
    <xf numFmtId="0" fontId="31" fillId="0" borderId="0" xfId="57" applyFont="1" applyBorder="1">
      <alignment/>
      <protection/>
    </xf>
    <xf numFmtId="0" fontId="35" fillId="0" borderId="0" xfId="0" applyFont="1" applyBorder="1" applyAlignment="1">
      <alignment vertical="center"/>
    </xf>
    <xf numFmtId="43" fontId="30" fillId="25" borderId="15" xfId="60" applyNumberFormat="1" applyFont="1" applyFill="1" applyBorder="1" applyAlignment="1">
      <alignment/>
      <protection/>
    </xf>
    <xf numFmtId="43" fontId="30" fillId="0" borderId="13" xfId="163" applyNumberFormat="1" applyFont="1" applyFill="1" applyBorder="1" applyAlignment="1">
      <alignment horizontal="center" shrinkToFit="1"/>
      <protection/>
    </xf>
    <xf numFmtId="43" fontId="30" fillId="0" borderId="13" xfId="44" applyNumberFormat="1" applyFont="1" applyFill="1" applyBorder="1" applyAlignment="1">
      <alignment horizontal="center" wrapText="1"/>
    </xf>
    <xf numFmtId="43" fontId="30" fillId="0" borderId="13" xfId="44" applyNumberFormat="1" applyFont="1" applyFill="1" applyBorder="1" applyAlignment="1">
      <alignment horizontal="center" shrinkToFit="1"/>
    </xf>
    <xf numFmtId="43" fontId="30" fillId="0" borderId="13" xfId="163" applyNumberFormat="1" applyFont="1" applyFill="1" applyBorder="1" applyAlignment="1">
      <alignment horizontal="center"/>
      <protection/>
    </xf>
    <xf numFmtId="43" fontId="62" fillId="0" borderId="13" xfId="163" applyNumberFormat="1" applyFont="1" applyFill="1" applyBorder="1" applyAlignment="1">
      <alignment horizontal="center"/>
      <protection/>
    </xf>
    <xf numFmtId="43" fontId="30" fillId="0" borderId="0" xfId="163" applyNumberFormat="1" applyFont="1" applyFill="1" applyAlignment="1">
      <alignment horizontal="center"/>
      <protection/>
    </xf>
    <xf numFmtId="187" fontId="59" fillId="33" borderId="74" xfId="42" applyFont="1" applyFill="1" applyBorder="1" applyAlignment="1">
      <alignment vertical="center"/>
    </xf>
    <xf numFmtId="189" fontId="56" fillId="33" borderId="55" xfId="0" applyNumberFormat="1" applyFont="1" applyFill="1" applyBorder="1" applyAlignment="1">
      <alignment horizontal="center" vertical="center"/>
    </xf>
    <xf numFmtId="0" fontId="53" fillId="34" borderId="13" xfId="59" applyFont="1" applyFill="1" applyBorder="1">
      <alignment/>
      <protection/>
    </xf>
    <xf numFmtId="0" fontId="48" fillId="0" borderId="0" xfId="59" applyFont="1" applyBorder="1" applyAlignment="1">
      <alignment/>
      <protection/>
    </xf>
    <xf numFmtId="0" fontId="49" fillId="0" borderId="0" xfId="59" applyFont="1" applyBorder="1" applyAlignment="1">
      <alignment/>
      <protection/>
    </xf>
    <xf numFmtId="0" fontId="32" fillId="0" borderId="0" xfId="57" applyFont="1" applyFill="1" applyAlignment="1">
      <alignment horizontal="center"/>
      <protection/>
    </xf>
    <xf numFmtId="43" fontId="34" fillId="35" borderId="18" xfId="0" applyNumberFormat="1" applyFont="1" applyFill="1" applyBorder="1" applyAlignment="1">
      <alignment horizontal="center" vertical="center"/>
    </xf>
    <xf numFmtId="43" fontId="34" fillId="31" borderId="53" xfId="0" applyNumberFormat="1" applyFont="1" applyFill="1" applyBorder="1" applyAlignment="1">
      <alignment horizontal="center" vertical="center"/>
    </xf>
    <xf numFmtId="43" fontId="34" fillId="31" borderId="94" xfId="0" applyNumberFormat="1" applyFont="1" applyFill="1" applyBorder="1" applyAlignment="1">
      <alignment horizontal="center" vertical="center"/>
    </xf>
    <xf numFmtId="43" fontId="34" fillId="31" borderId="91" xfId="0" applyNumberFormat="1" applyFont="1" applyFill="1" applyBorder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43" fontId="65" fillId="25" borderId="0" xfId="60" applyNumberFormat="1" applyFont="1" applyFill="1" applyAlignment="1">
      <alignment horizontal="center"/>
      <protection/>
    </xf>
    <xf numFmtId="0" fontId="7" fillId="0" borderId="0" xfId="0" applyFont="1" applyAlignment="1">
      <alignment horizontal="center"/>
    </xf>
    <xf numFmtId="0" fontId="32" fillId="25" borderId="0" xfId="0" applyFont="1" applyFill="1" applyAlignment="1">
      <alignment horizontal="center"/>
    </xf>
    <xf numFmtId="187" fontId="38" fillId="0" borderId="13" xfId="42" applyFont="1" applyBorder="1" applyAlignment="1">
      <alignment horizontal="right" vertical="center"/>
    </xf>
    <xf numFmtId="0" fontId="38" fillId="0" borderId="13" xfId="59" applyFont="1" applyBorder="1" applyAlignment="1">
      <alignment horizontal="right" vertical="center"/>
      <protection/>
    </xf>
    <xf numFmtId="0" fontId="38" fillId="0" borderId="20" xfId="59" applyFont="1" applyBorder="1" applyAlignment="1">
      <alignment horizontal="center" vertical="center" shrinkToFit="1"/>
      <protection/>
    </xf>
    <xf numFmtId="0" fontId="38" fillId="0" borderId="74" xfId="59" applyFont="1" applyBorder="1" applyAlignment="1">
      <alignment horizontal="center" vertical="center" shrinkToFit="1"/>
      <protection/>
    </xf>
    <xf numFmtId="0" fontId="38" fillId="0" borderId="19" xfId="59" applyFont="1" applyBorder="1" applyAlignment="1">
      <alignment horizontal="center" vertical="center" shrinkToFit="1"/>
      <protection/>
    </xf>
    <xf numFmtId="0" fontId="38" fillId="24" borderId="91" xfId="59" applyFont="1" applyFill="1" applyBorder="1" applyAlignment="1">
      <alignment horizontal="center" vertical="center" wrapText="1"/>
      <protection/>
    </xf>
    <xf numFmtId="0" fontId="38" fillId="24" borderId="95" xfId="59" applyFont="1" applyFill="1" applyBorder="1" applyAlignment="1">
      <alignment horizontal="center" vertical="center" wrapText="1"/>
      <protection/>
    </xf>
    <xf numFmtId="0" fontId="38" fillId="24" borderId="96" xfId="59" applyFont="1" applyFill="1" applyBorder="1" applyAlignment="1">
      <alignment horizontal="center" vertical="center" wrapText="1"/>
      <protection/>
    </xf>
    <xf numFmtId="0" fontId="32" fillId="24" borderId="12" xfId="57" applyFont="1" applyFill="1" applyBorder="1" applyAlignment="1">
      <alignment horizontal="center"/>
      <protection/>
    </xf>
    <xf numFmtId="0" fontId="32" fillId="24" borderId="11" xfId="57" applyFont="1" applyFill="1" applyBorder="1" applyAlignment="1">
      <alignment horizontal="center"/>
      <protection/>
    </xf>
    <xf numFmtId="0" fontId="32" fillId="24" borderId="10" xfId="57" applyFont="1" applyFill="1" applyBorder="1" applyAlignment="1">
      <alignment horizontal="center"/>
      <protection/>
    </xf>
    <xf numFmtId="0" fontId="32" fillId="24" borderId="97" xfId="57" applyFont="1" applyFill="1" applyBorder="1" applyAlignment="1">
      <alignment horizontal="center"/>
      <protection/>
    </xf>
    <xf numFmtId="0" fontId="32" fillId="24" borderId="98" xfId="57" applyFont="1" applyFill="1" applyBorder="1" applyAlignment="1">
      <alignment horizontal="center"/>
      <protection/>
    </xf>
    <xf numFmtId="0" fontId="32" fillId="24" borderId="99" xfId="57" applyFont="1" applyFill="1" applyBorder="1" applyAlignment="1">
      <alignment horizontal="center"/>
      <protection/>
    </xf>
    <xf numFmtId="4" fontId="32" fillId="24" borderId="12" xfId="59" applyNumberFormat="1" applyFont="1" applyFill="1" applyBorder="1" applyAlignment="1">
      <alignment horizontal="center" shrinkToFit="1"/>
      <protection/>
    </xf>
    <xf numFmtId="4" fontId="32" fillId="24" borderId="11" xfId="59" applyNumberFormat="1" applyFont="1" applyFill="1" applyBorder="1" applyAlignment="1">
      <alignment horizontal="center" shrinkToFit="1"/>
      <protection/>
    </xf>
    <xf numFmtId="4" fontId="32" fillId="24" borderId="10" xfId="59" applyNumberFormat="1" applyFont="1" applyFill="1" applyBorder="1" applyAlignment="1">
      <alignment horizontal="center" shrinkToFit="1"/>
      <protection/>
    </xf>
    <xf numFmtId="0" fontId="32" fillId="24" borderId="97" xfId="59" applyFont="1" applyFill="1" applyBorder="1" applyAlignment="1">
      <alignment horizontal="center"/>
      <protection/>
    </xf>
    <xf numFmtId="0" fontId="32" fillId="24" borderId="98" xfId="59" applyFont="1" applyFill="1" applyBorder="1" applyAlignment="1">
      <alignment horizontal="center"/>
      <protection/>
    </xf>
    <xf numFmtId="0" fontId="36" fillId="0" borderId="0" xfId="59" applyFont="1" applyBorder="1" applyAlignment="1">
      <alignment horizontal="left" wrapText="1" shrinkToFit="1"/>
      <protection/>
    </xf>
    <xf numFmtId="0" fontId="32" fillId="24" borderId="100" xfId="59" applyFont="1" applyFill="1" applyBorder="1" applyAlignment="1">
      <alignment horizontal="center"/>
      <protection/>
    </xf>
    <xf numFmtId="0" fontId="32" fillId="24" borderId="21" xfId="59" applyFont="1" applyFill="1" applyBorder="1" applyAlignment="1">
      <alignment horizontal="center" vertical="center" wrapText="1" shrinkToFit="1"/>
      <protection/>
    </xf>
    <xf numFmtId="0" fontId="32" fillId="24" borderId="24" xfId="59" applyFont="1" applyFill="1" applyBorder="1" applyAlignment="1">
      <alignment horizontal="center" vertical="center" wrapText="1" shrinkToFit="1"/>
      <protection/>
    </xf>
    <xf numFmtId="0" fontId="32" fillId="24" borderId="25" xfId="59" applyFont="1" applyFill="1" applyBorder="1" applyAlignment="1">
      <alignment horizontal="center" vertical="center" wrapText="1" shrinkToFit="1"/>
      <protection/>
    </xf>
    <xf numFmtId="0" fontId="32" fillId="24" borderId="28" xfId="59" applyFont="1" applyFill="1" applyBorder="1" applyAlignment="1">
      <alignment horizontal="center" vertical="center" wrapText="1" shrinkToFit="1"/>
      <protection/>
    </xf>
    <xf numFmtId="0" fontId="32" fillId="24" borderId="29" xfId="59" applyFont="1" applyFill="1" applyBorder="1" applyAlignment="1">
      <alignment horizontal="center" vertical="center" wrapText="1" shrinkToFit="1"/>
      <protection/>
    </xf>
    <xf numFmtId="0" fontId="32" fillId="24" borderId="33" xfId="59" applyFont="1" applyFill="1" applyBorder="1" applyAlignment="1">
      <alignment horizontal="center" vertical="center" wrapText="1" shrinkToFit="1"/>
      <protection/>
    </xf>
    <xf numFmtId="0" fontId="32" fillId="24" borderId="101" xfId="59" applyFont="1" applyFill="1" applyBorder="1" applyAlignment="1">
      <alignment horizontal="center" vertical="center" wrapText="1" shrinkToFit="1"/>
      <protection/>
    </xf>
    <xf numFmtId="0" fontId="32" fillId="24" borderId="102" xfId="59" applyFont="1" applyFill="1" applyBorder="1" applyAlignment="1">
      <alignment horizontal="center" vertical="center" wrapText="1" shrinkToFit="1"/>
      <protection/>
    </xf>
    <xf numFmtId="0" fontId="32" fillId="24" borderId="103" xfId="59" applyFont="1" applyFill="1" applyBorder="1" applyAlignment="1">
      <alignment horizontal="center" vertical="center" wrapText="1" shrinkToFit="1"/>
      <protection/>
    </xf>
    <xf numFmtId="0" fontId="32" fillId="24" borderId="95" xfId="59" applyFont="1" applyFill="1" applyBorder="1" applyAlignment="1">
      <alignment horizontal="center" vertical="center" wrapText="1" shrinkToFit="1"/>
      <protection/>
    </xf>
    <xf numFmtId="0" fontId="32" fillId="24" borderId="104" xfId="59" applyFont="1" applyFill="1" applyBorder="1" applyAlignment="1">
      <alignment horizontal="center" vertical="center" wrapText="1" shrinkToFit="1"/>
      <protection/>
    </xf>
    <xf numFmtId="0" fontId="32" fillId="24" borderId="105" xfId="59" applyFont="1" applyFill="1" applyBorder="1" applyAlignment="1">
      <alignment horizontal="center" vertical="center" wrapText="1" shrinkToFit="1"/>
      <protection/>
    </xf>
    <xf numFmtId="187" fontId="30" fillId="0" borderId="0" xfId="42" applyFont="1" applyBorder="1" applyAlignment="1">
      <alignment horizontal="center"/>
    </xf>
    <xf numFmtId="187" fontId="38" fillId="24" borderId="18" xfId="42" applyFont="1" applyFill="1" applyBorder="1" applyAlignment="1">
      <alignment horizontal="center"/>
    </xf>
    <xf numFmtId="187" fontId="38" fillId="24" borderId="58" xfId="42" applyFont="1" applyFill="1" applyBorder="1" applyAlignment="1">
      <alignment horizontal="center"/>
    </xf>
    <xf numFmtId="187" fontId="53" fillId="36" borderId="20" xfId="42" applyFont="1" applyFill="1" applyBorder="1" applyAlignment="1">
      <alignment horizontal="center"/>
    </xf>
    <xf numFmtId="187" fontId="53" fillId="36" borderId="74" xfId="42" applyFont="1" applyFill="1" applyBorder="1" applyAlignment="1">
      <alignment horizontal="center"/>
    </xf>
    <xf numFmtId="187" fontId="53" fillId="36" borderId="19" xfId="42" applyFont="1" applyFill="1" applyBorder="1" applyAlignment="1">
      <alignment horizontal="center"/>
    </xf>
    <xf numFmtId="0" fontId="52" fillId="0" borderId="0" xfId="59" applyFont="1" applyAlignment="1">
      <alignment horizontal="center"/>
      <protection/>
    </xf>
    <xf numFmtId="0" fontId="53" fillId="0" borderId="0" xfId="59" applyFont="1">
      <alignment/>
      <protection/>
    </xf>
    <xf numFmtId="0" fontId="55" fillId="34" borderId="13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 vertical="center"/>
    </xf>
    <xf numFmtId="0" fontId="56" fillId="33" borderId="74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2" fillId="37" borderId="20" xfId="59" applyFont="1" applyFill="1" applyBorder="1" applyAlignment="1">
      <alignment horizontal="center"/>
      <protection/>
    </xf>
    <xf numFmtId="0" fontId="52" fillId="37" borderId="74" xfId="59" applyFont="1" applyFill="1" applyBorder="1" applyAlignment="1">
      <alignment horizontal="center"/>
      <protection/>
    </xf>
    <xf numFmtId="187" fontId="0" fillId="33" borderId="20" xfId="42" applyFont="1" applyFill="1" applyBorder="1" applyAlignment="1">
      <alignment horizontal="center" vertical="center"/>
    </xf>
    <xf numFmtId="187" fontId="0" fillId="33" borderId="74" xfId="42" applyFont="1" applyFill="1" applyBorder="1" applyAlignment="1">
      <alignment horizontal="center" vertical="center"/>
    </xf>
    <xf numFmtId="187" fontId="0" fillId="33" borderId="19" xfId="42" applyFont="1" applyFill="1" applyBorder="1" applyAlignment="1">
      <alignment horizontal="center" vertical="center"/>
    </xf>
    <xf numFmtId="187" fontId="55" fillId="38" borderId="74" xfId="42" applyFont="1" applyFill="1" applyBorder="1" applyAlignment="1">
      <alignment horizontal="center"/>
    </xf>
    <xf numFmtId="187" fontId="34" fillId="34" borderId="20" xfId="42" applyFont="1" applyFill="1" applyBorder="1" applyAlignment="1">
      <alignment horizontal="center" vertical="center"/>
    </xf>
    <xf numFmtId="187" fontId="34" fillId="34" borderId="74" xfId="42" applyFont="1" applyFill="1" applyBorder="1" applyAlignment="1">
      <alignment horizontal="center" vertical="center"/>
    </xf>
    <xf numFmtId="187" fontId="34" fillId="34" borderId="19" xfId="42" applyFont="1" applyFill="1" applyBorder="1" applyAlignment="1">
      <alignment horizontal="center" vertical="center"/>
    </xf>
    <xf numFmtId="0" fontId="12" fillId="0" borderId="0" xfId="59" applyFont="1" applyAlignment="1">
      <alignment horizontal="center"/>
      <protection/>
    </xf>
    <xf numFmtId="43" fontId="12" fillId="0" borderId="48" xfId="45" applyFont="1" applyBorder="1" applyAlignment="1">
      <alignment horizontal="center"/>
    </xf>
    <xf numFmtId="43" fontId="12" fillId="0" borderId="106" xfId="45" applyFont="1" applyBorder="1" applyAlignment="1">
      <alignment horizontal="center"/>
    </xf>
    <xf numFmtId="189" fontId="12" fillId="0" borderId="107" xfId="45" applyNumberFormat="1" applyFont="1" applyBorder="1" applyAlignment="1">
      <alignment horizontal="center"/>
    </xf>
    <xf numFmtId="189" fontId="12" fillId="0" borderId="48" xfId="45" applyNumberFormat="1" applyFont="1" applyBorder="1" applyAlignment="1">
      <alignment horizontal="center"/>
    </xf>
    <xf numFmtId="189" fontId="12" fillId="0" borderId="51" xfId="45" applyNumberFormat="1" applyFont="1" applyBorder="1" applyAlignment="1">
      <alignment horizontal="center"/>
    </xf>
    <xf numFmtId="0" fontId="12" fillId="0" borderId="12" xfId="59" applyFont="1" applyBorder="1" applyAlignment="1">
      <alignment horizontal="center" vertical="center"/>
      <protection/>
    </xf>
    <xf numFmtId="0" fontId="12" fillId="0" borderId="64" xfId="59" applyFont="1" applyBorder="1" applyAlignment="1">
      <alignment horizontal="center" vertical="center"/>
      <protection/>
    </xf>
    <xf numFmtId="43" fontId="12" fillId="0" borderId="20" xfId="45" applyFont="1" applyBorder="1" applyAlignment="1">
      <alignment horizontal="center"/>
    </xf>
    <xf numFmtId="43" fontId="12" fillId="0" borderId="74" xfId="45" applyFont="1" applyBorder="1" applyAlignment="1">
      <alignment horizontal="center"/>
    </xf>
    <xf numFmtId="43" fontId="12" fillId="0" borderId="19" xfId="45" applyFont="1" applyBorder="1" applyAlignment="1">
      <alignment horizontal="center"/>
    </xf>
  </cellXfs>
  <cellStyles count="1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 2" xfId="67"/>
    <cellStyle name="เครื่องหมายจุลภาค 2 3" xfId="68"/>
    <cellStyle name="เครื่องหมายจุลภาค 2 4" xfId="69"/>
    <cellStyle name="เครื่องหมายจุลภาค 3 2" xfId="70"/>
    <cellStyle name="เครื่องหมายจุลภาค 3 3" xfId="71"/>
    <cellStyle name="ปกติ 2 10" xfId="72"/>
    <cellStyle name="ปกติ 2 10 2" xfId="73"/>
    <cellStyle name="ปกติ 2 10 3" xfId="74"/>
    <cellStyle name="ปกติ 2 11" xfId="75"/>
    <cellStyle name="ปกติ 2 11 2" xfId="76"/>
    <cellStyle name="ปกติ 2 11 3" xfId="77"/>
    <cellStyle name="ปกติ 2 12" xfId="78"/>
    <cellStyle name="ปกติ 2 12 2" xfId="79"/>
    <cellStyle name="ปกติ 2 12 3" xfId="80"/>
    <cellStyle name="ปกติ 2 13" xfId="81"/>
    <cellStyle name="ปกติ 2 13 2" xfId="82"/>
    <cellStyle name="ปกติ 2 13 3" xfId="83"/>
    <cellStyle name="ปกติ 2 14" xfId="84"/>
    <cellStyle name="ปกติ 2 14 2" xfId="85"/>
    <cellStyle name="ปกติ 2 14 3" xfId="86"/>
    <cellStyle name="ปกติ 2 15" xfId="87"/>
    <cellStyle name="ปกติ 2 16" xfId="88"/>
    <cellStyle name="ปกติ 2 17" xfId="89"/>
    <cellStyle name="ปกติ 2 18" xfId="90"/>
    <cellStyle name="ปกติ 2 18 2" xfId="91"/>
    <cellStyle name="ปกติ 2 18 3" xfId="92"/>
    <cellStyle name="ปกติ 2 19" xfId="93"/>
    <cellStyle name="ปกติ 2 2" xfId="94"/>
    <cellStyle name="ปกติ 2 2 10" xfId="95"/>
    <cellStyle name="ปกติ 2 2 11" xfId="96"/>
    <cellStyle name="ปกติ 2 2 12" xfId="97"/>
    <cellStyle name="ปกติ 2 2 13" xfId="98"/>
    <cellStyle name="ปกติ 2 2 14" xfId="99"/>
    <cellStyle name="ปกติ 2 2 15" xfId="100"/>
    <cellStyle name="ปกติ 2 2 16" xfId="101"/>
    <cellStyle name="ปกติ 2 2 17" xfId="102"/>
    <cellStyle name="ปกติ 2 2 17 2" xfId="103"/>
    <cellStyle name="ปกติ 2 2 17 3" xfId="104"/>
    <cellStyle name="ปกติ 2 2 18" xfId="105"/>
    <cellStyle name="ปกติ 2 2 2" xfId="106"/>
    <cellStyle name="ปกติ 2 2 2 2" xfId="107"/>
    <cellStyle name="ปกติ 2 2 2 2 2" xfId="108"/>
    <cellStyle name="ปกติ 2 2 2 2 3" xfId="109"/>
    <cellStyle name="ปกติ 2 2 2 3" xfId="110"/>
    <cellStyle name="ปกติ 2 2 2 4" xfId="111"/>
    <cellStyle name="ปกติ 2 2 3" xfId="112"/>
    <cellStyle name="ปกติ 2 2 4" xfId="113"/>
    <cellStyle name="ปกติ 2 2 5" xfId="114"/>
    <cellStyle name="ปกติ 2 2 6" xfId="115"/>
    <cellStyle name="ปกติ 2 2 7" xfId="116"/>
    <cellStyle name="ปกติ 2 2 8" xfId="117"/>
    <cellStyle name="ปกติ 2 2 9" xfId="118"/>
    <cellStyle name="ปกติ 2 20" xfId="119"/>
    <cellStyle name="ปกติ 2 3" xfId="120"/>
    <cellStyle name="ปกติ 2 4" xfId="121"/>
    <cellStyle name="ปกติ 2 4 2" xfId="122"/>
    <cellStyle name="ปกติ 2 4 2 2" xfId="123"/>
    <cellStyle name="ปกติ 2 4 2 2 2" xfId="124"/>
    <cellStyle name="ปกติ 2 4 2 2 3" xfId="125"/>
    <cellStyle name="ปกติ 2 4 2 3" xfId="126"/>
    <cellStyle name="ปกติ 2 4 2 4" xfId="127"/>
    <cellStyle name="ปกติ 2 4 3" xfId="128"/>
    <cellStyle name="ปกติ 2 4 4" xfId="129"/>
    <cellStyle name="ปกติ 2 4 5" xfId="130"/>
    <cellStyle name="ปกติ 2 4 5 2" xfId="131"/>
    <cellStyle name="ปกติ 2 4 5 3" xfId="132"/>
    <cellStyle name="ปกติ 2 4 6" xfId="133"/>
    <cellStyle name="ปกติ 2 5" xfId="134"/>
    <cellStyle name="ปกติ 2 5 2" xfId="135"/>
    <cellStyle name="ปกติ 2 5 2 2" xfId="136"/>
    <cellStyle name="ปกติ 2 5 2 2 2" xfId="137"/>
    <cellStyle name="ปกติ 2 5 2 2 3" xfId="138"/>
    <cellStyle name="ปกติ 2 5 2 3" xfId="139"/>
    <cellStyle name="ปกติ 2 5 2 4" xfId="140"/>
    <cellStyle name="ปกติ 2 5 3" xfId="141"/>
    <cellStyle name="ปกติ 2 5 4" xfId="142"/>
    <cellStyle name="ปกติ 2 5 5" xfId="143"/>
    <cellStyle name="ปกติ 2 5 5 2" xfId="144"/>
    <cellStyle name="ปกติ 2 5 5 3" xfId="145"/>
    <cellStyle name="ปกติ 2 5 6" xfId="146"/>
    <cellStyle name="ปกติ 2 6" xfId="147"/>
    <cellStyle name="ปกติ 2 6 2" xfId="148"/>
    <cellStyle name="ปกติ 2 6 3" xfId="149"/>
    <cellStyle name="ปกติ 2 7" xfId="150"/>
    <cellStyle name="ปกติ 2 7 2" xfId="151"/>
    <cellStyle name="ปกติ 2 7 3" xfId="152"/>
    <cellStyle name="ปกติ 2 8" xfId="153"/>
    <cellStyle name="ปกติ 2 8 2" xfId="154"/>
    <cellStyle name="ปกติ 2 8 3" xfId="155"/>
    <cellStyle name="ปกติ 2 9" xfId="156"/>
    <cellStyle name="ปกติ 2 9 2" xfId="157"/>
    <cellStyle name="ปกติ 2 9 3" xfId="158"/>
    <cellStyle name="ปกติ 7 2" xfId="159"/>
    <cellStyle name="ปกติ 7 3" xfId="160"/>
    <cellStyle name="ปกติ 9 2" xfId="161"/>
    <cellStyle name="ปกติ 9 3" xfId="162"/>
    <cellStyle name="ปกติ_พจนานุกรมปี 53" xfId="163"/>
    <cellStyle name="เปอร์เซ็นต์ 3" xfId="164"/>
    <cellStyle name="เปอร์เซ็นต์ 3 10" xfId="165"/>
    <cellStyle name="เปอร์เซ็นต์ 3 10 2" xfId="166"/>
    <cellStyle name="เปอร์เซ็นต์ 3 10 3" xfId="167"/>
    <cellStyle name="เปอร์เซ็นต์ 3 11" xfId="168"/>
    <cellStyle name="เปอร์เซ็นต์ 3 11 2" xfId="169"/>
    <cellStyle name="เปอร์เซ็นต์ 3 11 3" xfId="170"/>
    <cellStyle name="เปอร์เซ็นต์ 3 12" xfId="171"/>
    <cellStyle name="เปอร์เซ็นต์ 3 2" xfId="172"/>
    <cellStyle name="เปอร์เซ็นต์ 3 2 2" xfId="173"/>
    <cellStyle name="เปอร์เซ็นต์ 3 2 3" xfId="174"/>
    <cellStyle name="เปอร์เซ็นต์ 3 3" xfId="175"/>
    <cellStyle name="เปอร์เซ็นต์ 3 3 2" xfId="176"/>
    <cellStyle name="เปอร์เซ็นต์ 3 3 3" xfId="177"/>
    <cellStyle name="เปอร์เซ็นต์ 3 4" xfId="178"/>
    <cellStyle name="เปอร์เซ็นต์ 3 4 2" xfId="179"/>
    <cellStyle name="เปอร์เซ็นต์ 3 4 3" xfId="180"/>
    <cellStyle name="เปอร์เซ็นต์ 3 5" xfId="181"/>
    <cellStyle name="เปอร์เซ็นต์ 3 5 2" xfId="182"/>
    <cellStyle name="เปอร์เซ็นต์ 3 5 3" xfId="183"/>
    <cellStyle name="เปอร์เซ็นต์ 3 6" xfId="184"/>
    <cellStyle name="เปอร์เซ็นต์ 3 6 2" xfId="185"/>
    <cellStyle name="เปอร์เซ็นต์ 3 6 3" xfId="186"/>
    <cellStyle name="เปอร์เซ็นต์ 3 7" xfId="187"/>
    <cellStyle name="เปอร์เซ็นต์ 3 7 2" xfId="188"/>
    <cellStyle name="เปอร์เซ็นต์ 3 7 3" xfId="189"/>
    <cellStyle name="เปอร์เซ็นต์ 3 8" xfId="190"/>
    <cellStyle name="เปอร์เซ็นต์ 3 8 2" xfId="191"/>
    <cellStyle name="เปอร์เซ็นต์ 3 8 3" xfId="192"/>
    <cellStyle name="เปอร์เซ็นต์ 3 9" xfId="193"/>
    <cellStyle name="เปอร์เซ็นต์ 3 9 2" xfId="194"/>
    <cellStyle name="เปอร์เซ็นต์ 3 9 3" xfId="195"/>
    <cellStyle name="เปอร์เซ็นต์ 7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0;&#3640;&#3659;&#3617;\&#3605;&#3657;&#3609;&#3607;&#3640;&#3609;&#3611;&#3637;%2053\&#3607;&#3635;&#3651;&#3627;&#3617;&#3656;&#3605;&#3657;&#3609;&#3607;&#3640;&#3609;&#3611;&#3637;25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n\&#3605;&#3657;&#3609;&#3593;&#3610;&#3633;&#3610;&#3585;&#3634;&#3619;&#3592;&#3633;&#3604;&#3607;&#3635;&#3605;&#3657;&#3609;&#3607;&#3640;&#3609;&#3612;&#3621;&#3612;&#3621;&#3636;&#3605;&#3611;&#3637;%202553\&#3605;&#3657;&#3609;&#3593;&#3610;&#3633;&#3610;&#3607;&#3637;&#3656;&#3606;&#3641;&#3585;&#3605;&#3657;&#3629;&#3591;&#3607;&#3637;&#3656;&#3626;&#3640;&#3604;30%20&#3617;&#3637;.&#3588;.54%20&#3605;&#3629;&#3609;&#3649;&#3612;&#3609;&#3648;&#3614;&#3636;&#3656;&#36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orn\&#3605;&#3657;&#3609;&#3593;&#3610;&#3633;&#3610;&#3585;&#3634;&#3619;&#3592;&#3633;&#3604;&#3607;&#3635;&#3605;&#3657;&#3609;&#3607;&#3640;&#3609;&#3612;&#3621;&#3612;&#3621;&#3636;&#3605;&#3611;&#3637;%202553\&#3605;&#3657;&#3609;&#3607;&#3640;&#3609;&#3611;&#3637;53&#3593;&#3610;&#3633;&#3610;&#3649;&#3585;&#3657;&#3652;&#3586;19&#3626;&#3588;5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610;&#3640;&#3659;&#3617;\&#3585;&#3636;&#3592;&#3585;&#3619;&#3619;&#3617;&#3618;&#3656;&#3629;&#3618;&#3649;&#3621;&#3632;&#3614;&#3592;&#3609;&#3634;&#3609;&#3640;&#3585;&#3619;&#3617;\&#3614;&#3592;&#3609;&#3634;&#3609;&#3640;&#3585;&#3619;&#3617;%20&#3611;&#3637;%20255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610;&#3640;&#3659;&#3617;\&#3585;&#3636;&#3592;&#3585;&#3619;&#3619;&#3617;&#3618;&#3656;&#3629;&#3618;&#3649;&#3621;&#3632;&#3614;&#3592;&#3609;&#3634;&#3609;&#3640;&#3585;&#3619;&#3617;\&#3619;&#3627;&#3633;&#3626;&#3585;&#3636;&#3592;&#3585;&#3619;&#3619;&#3617;&#3618;&#3656;&#3629;&#3618;&#3592;&#3633;&#3591;&#3627;&#3623;&#3633;&#3604;&#3611;&#3637;54.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3610;&#3640;&#3659;&#3617;\&#3585;&#3636;&#3592;&#3585;&#3619;&#3619;&#3617;&#3618;&#3656;&#3629;&#3618;&#3649;&#3621;&#3632;&#3614;&#3592;&#3609;&#3634;&#3609;&#3640;&#3585;&#3619;&#3617;\&#3619;&#3627;&#3633;&#3626;&#3585;&#3636;&#3592;&#3585;&#3619;&#3619;&#3617;&#3618;&#3656;&#3629;&#3618;&#3592;&#3633;&#3591;&#3627;&#3623;&#3633;&#3604;&#3611;&#3637;54&#3651;&#3627;&#3657;&#3585;&#3619;&#3617;&#3610;&#3633;&#3597;&#3594;&#3637;&#3585;&#3621;&#3634;&#359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05;&#3657;&#3609;&#3607;&#3640;&#3609;&#3611;&#3637;53\&#3605;&#3657;&#3609;&#3607;&#3640;&#3609;&#3611;&#3637;53%20(&#3586;&#3657;&#3629;&#3617;&#3641;&#3621;&#3611;&#3637;52)\&#3607;&#3635;&#3651;&#3627;&#3617;&#3656;&#3605;&#3657;&#3609;&#3607;&#3640;&#3609;&#3611;&#3637;2553&#3651;&#3627;&#3657;&#3614;&#3637;&#3656;&#3614;&#3619;&#3611;&#3619;&#3633;&#3610;&#3611;&#3619;&#3640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เสื่อมราคา"/>
      <sheetName val="เงินใน"/>
      <sheetName val="รายละเอียด (3)"/>
      <sheetName val="รายละเอียดฝึกอบรม "/>
      <sheetName val="ตารางที่3"/>
      <sheetName val="ตาราง4"/>
      <sheetName val="ตาราง6"/>
      <sheetName val="ตาราง5"/>
      <sheetName val="ตารางที่3.1"/>
      <sheetName val="ตารางที่2 (2)"/>
      <sheetName val="คชจบุคลากร (2)"/>
      <sheetName val="คชจ.ฝึกอบรม (2)"/>
      <sheetName val="คชจ.เดินทาง (2)"/>
      <sheetName val="เงินนอก (3)"/>
      <sheetName val="เงินนอก (2)"/>
      <sheetName val="ค่าสาธารณูปโภค (2)"/>
      <sheetName val="คชจ.อุดหนุน (2)"/>
      <sheetName val="งบกลาง (2)"/>
      <sheetName val="รวมจำนวนบุคลากร"/>
      <sheetName val="คชจ.ภัยพิบัติ (2)"/>
      <sheetName val="ค่าตอบแทน ใช้สอย วัสดุ (2)"/>
      <sheetName val="บุคลากรส่วนกลาง"/>
      <sheetName val="ค่าเสื่อมราคาและค่าตัด (2)"/>
      <sheetName val="ตารางที่2"/>
      <sheetName val="ตารางที่1"/>
      <sheetName val="รวมคชจ."/>
      <sheetName val="งบทดลอง"/>
      <sheetName val="ค่าล่วงเวลา"/>
      <sheetName val="คชจ.ที่ไม่ใช้ต้นทุน"/>
      <sheetName val="เงินนอก"/>
      <sheetName val="ค่าตอบแทน ใช้สอย วัสดุ"/>
      <sheetName val="คชจ.เดินทาง"/>
      <sheetName val="คชจ.ฝึกอบรม"/>
      <sheetName val="ค่ารักษาบำนาญ)"/>
      <sheetName val="งบกลาง"/>
      <sheetName val="Sheet2"/>
      <sheetName val="คชจบุคลากร"/>
      <sheetName val="คชจ.ภัยพิบัติ"/>
      <sheetName val="ค่าสาธารณูปโภค"/>
      <sheetName val="ค่าใช้สอยอื่น"/>
      <sheetName val="ค่าตอบแทนอื่น"/>
      <sheetName val="คชจ.อุดหนุน"/>
      <sheetName val="T E-โอนร ดผ ดให้บก."/>
      <sheetName val="ค่าเสื่อมราคาและค่าตัด"/>
      <sheetName val="คชจ.โอนสินทรัพย์"/>
      <sheetName val="พักคชจ."/>
      <sheetName val="T Eเบิกเกินส่งคืน"/>
      <sheetName val="คชจ.อื่น"/>
      <sheetName val="คชจ.มั่นคง"/>
      <sheetName val="6"/>
      <sheetName val="5"/>
      <sheetName val="4"/>
      <sheetName val="3"/>
      <sheetName val="2"/>
      <sheetName val="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 3"/>
      <sheetName val="ตาราง4"/>
      <sheetName val="ตาราง5"/>
      <sheetName val="ตาราง6"/>
      <sheetName val="ตาราง7"/>
      <sheetName val="ตาราง8 "/>
      <sheetName val="ตาราง9"/>
      <sheetName val="ตาราง10"/>
      <sheetName val="ตาราง11"/>
      <sheetName val="ตาราง12"/>
      <sheetName val="ฟอร์มรหัสกิจกรรมเงินนอก"/>
      <sheetName val="ฟอร์มกำหนดรหัสกิจกรรมเงินใน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 3"/>
      <sheetName val="ตาราง4"/>
      <sheetName val="ตาราง5"/>
      <sheetName val="ตาราง6"/>
      <sheetName val="ตาราง7"/>
      <sheetName val="ตาราง8 "/>
      <sheetName val="ตาราง9"/>
      <sheetName val="ตาราง10"/>
      <sheetName val="ตาราง11"/>
      <sheetName val="ตาราง12"/>
      <sheetName val="ฟอร์มรหัสกิจกรรมเงินนอก"/>
      <sheetName val="ฟอร์มกำหนดรหัสกิจกรรมเงินใน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รหัสกิจกรรมเงินนอก"/>
      <sheetName val="ฟอร์มกิจกรรมย่อย1"/>
      <sheetName val="ฟอร์มกำหนดรหัสกิจกรรมเงินใน"/>
      <sheetName val="Sheet2"/>
      <sheetName val="พจนานุกรม ปี 2554   (2)"/>
      <sheetName val="พจนานุกรม ปี 2554  "/>
      <sheetName val="สรุปพจนานุกรม ปี 2554  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กิจกรรมย่อย1ทำให้ลอย"/>
      <sheetName val="ฟอร์มกำหนดรหัสกิจกรรมเงินใน (2)"/>
      <sheetName val="ฟอร์มรหัสกิจกรรมเงินนอก"/>
      <sheetName val="ฟอร์มกิจกรรมย่อย1"/>
      <sheetName val="ฟอร์มกำหนดรหัสกิจกรรมเงินใน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รหัสกิจกรรมเงินนอก"/>
      <sheetName val="ฟอร์มกิจกรรมย่อย1"/>
      <sheetName val="ฟอร์มกำหนดรหัสกิจกรรมเงินใน พ."/>
      <sheetName val="ฟอร์มกำหนดรหัสกิจกรรมเงินใ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ค่าเสื่อมราคา"/>
      <sheetName val="เงินใน"/>
      <sheetName val="รายละเอียด (3)"/>
      <sheetName val="รายละเอียดฝึกอบรม "/>
      <sheetName val="ตารางที่3 เดิม"/>
      <sheetName val="ตารางที่3 ทำใหม่ (3)"/>
      <sheetName val="ตารางที่3 ทำใหม่จริง (2)"/>
      <sheetName val="ตารางที่3 ทำใหม่จริง (3)"/>
      <sheetName val="ตาราง5 (2)"/>
      <sheetName val="ตาราง5 (3)"/>
      <sheetName val="ตาราง4 (2)"/>
      <sheetName val="ตาราง6 (2)"/>
      <sheetName val="ตารางที่3 ทำใหม่ (2)"/>
      <sheetName val="ตารางที่3 ทำใหม่"/>
      <sheetName val="ตารางที่3ปี51 (2)"/>
      <sheetName val="ตารางที่3ปี51"/>
      <sheetName val="ตารางที่3ปี51ทำใหม่จริง"/>
      <sheetName val="ตารางที่3"/>
      <sheetName val="ตารางที่3 ทำใหม่จริง"/>
      <sheetName val="ตารางที่3.1"/>
      <sheetName val="ตาราง4"/>
      <sheetName val="ตาราง6"/>
      <sheetName val="ตาราง5"/>
      <sheetName val="ตารางที่3.1เดิม"/>
      <sheetName val="ตารางที่2ทำใหม่ (2)"/>
      <sheetName val="ตารางที่2ทำใหม่"/>
      <sheetName val="Sheet1"/>
      <sheetName val="ตารางที่2"/>
      <sheetName val="ตารางที่2 (2)"/>
      <sheetName val="รายละเอียดค่าใช้จ่ายฝึกอบรม"/>
      <sheetName val="รายละเอียดในการเดินทาง"/>
      <sheetName val="รายละเอียดค่าตอบแทน"/>
      <sheetName val="รายละเอียดสาธารณูปโภค"/>
      <sheetName val="รายละเอียดค่าเสื่อม"/>
      <sheetName val="รายละเอียดอุดหนุน"/>
      <sheetName val="ปันส่วนค่าเช่าคอมฯ"/>
      <sheetName val="ตารางที่1แก้ไขใหม่"/>
      <sheetName val="ตารางที่1"/>
      <sheetName val="เพื่อใส่ตาราง1"/>
      <sheetName val="รายละเอียดคชจบุคลากร"/>
      <sheetName val="ค่าล่วงเวลา"/>
      <sheetName val="รวมจำนวนบุคลากร"/>
      <sheetName val="ราชการ"/>
      <sheetName val="บำนาญ"/>
      <sheetName val="ค่าเล่าเรียนค่ารักษา"/>
      <sheetName val="ดำเนินงานแยกจากบุค"/>
      <sheetName val="บุคลากรตรง"/>
      <sheetName val="ค่าใช้จ่ายฝึกอบรม"/>
      <sheetName val="ค่าใช้จ่ายเดินทาง"/>
      <sheetName val="ค่าเสื่อม"/>
      <sheetName val="อุดหนุน"/>
      <sheetName val="ค่าตอบแทนฯ"/>
      <sheetName val="ค่าสาธารณูป"/>
      <sheetName val="จำหน่าย"/>
      <sheetName val="TEฝากคลัง"/>
      <sheetName val="T E"/>
      <sheetName val="เงินช่วยเหลือผู้"/>
      <sheetName val="คชจที่หักออก"/>
      <sheetName val="คชจที่หักออก (2)"/>
      <sheetName val="คชจทีไม่ใช้ต้นทุนงบกลาง"/>
      <sheetName val="คชจทีไม่ใช้ต้นทุนงปม."/>
      <sheetName val="ตัด"/>
      <sheetName val="รวม2"/>
      <sheetName val="รวม1"/>
      <sheetName val="6"/>
      <sheetName val="5"/>
      <sheetName val="4"/>
      <sheetName val="3"/>
      <sheetName val="2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45"/>
  <sheetViews>
    <sheetView zoomScalePageLayoutView="0" workbookViewId="0" topLeftCell="A1">
      <selection activeCell="A1" sqref="A1:E46"/>
    </sheetView>
  </sheetViews>
  <sheetFormatPr defaultColWidth="9.140625" defaultRowHeight="12.75"/>
  <cols>
    <col min="1" max="1" width="36.28125" style="45" customWidth="1"/>
    <col min="2" max="2" width="19.28125" style="48" customWidth="1"/>
    <col min="3" max="3" width="21.140625" style="48" customWidth="1"/>
    <col min="4" max="4" width="20.7109375" style="48" customWidth="1"/>
    <col min="5" max="5" width="20.28125" style="48" customWidth="1"/>
    <col min="6" max="6" width="16.57421875" style="45" customWidth="1"/>
    <col min="7" max="7" width="15.7109375" style="45" bestFit="1" customWidth="1"/>
    <col min="8" max="8" width="13.8515625" style="45" bestFit="1" customWidth="1"/>
    <col min="9" max="16384" width="9.140625" style="45" customWidth="1"/>
  </cols>
  <sheetData>
    <row r="1" spans="1:5" ht="22.5">
      <c r="A1" s="749" t="s">
        <v>68</v>
      </c>
      <c r="B1" s="749"/>
      <c r="C1" s="749"/>
      <c r="D1" s="749"/>
      <c r="E1" s="749"/>
    </row>
    <row r="2" spans="1:5" ht="22.5">
      <c r="A2" s="749" t="s">
        <v>0</v>
      </c>
      <c r="B2" s="749"/>
      <c r="C2" s="749"/>
      <c r="D2" s="749"/>
      <c r="E2" s="749"/>
    </row>
    <row r="3" spans="1:5" ht="22.5">
      <c r="A3" s="749" t="s">
        <v>1</v>
      </c>
      <c r="B3" s="749"/>
      <c r="C3" s="749"/>
      <c r="D3" s="749"/>
      <c r="E3" s="749"/>
    </row>
    <row r="4" spans="1:2" ht="27.75" customHeight="1">
      <c r="A4" s="46" t="s">
        <v>2</v>
      </c>
      <c r="B4" s="47"/>
    </row>
    <row r="5" spans="1:5" ht="22.5">
      <c r="A5" s="54" t="s">
        <v>3</v>
      </c>
      <c r="B5" s="61" t="s">
        <v>4</v>
      </c>
      <c r="C5" s="61" t="s">
        <v>5</v>
      </c>
      <c r="D5" s="61" t="s">
        <v>6</v>
      </c>
      <c r="E5" s="61" t="s">
        <v>7</v>
      </c>
    </row>
    <row r="6" spans="1:5" ht="22.5">
      <c r="A6" s="49" t="s">
        <v>16</v>
      </c>
      <c r="B6" s="50">
        <v>2402868347.82</v>
      </c>
      <c r="C6" s="50">
        <v>88138002</v>
      </c>
      <c r="D6" s="50">
        <v>187079962.2</v>
      </c>
      <c r="E6" s="50">
        <v>2678086312.02</v>
      </c>
    </row>
    <row r="7" spans="1:5" ht="22.5">
      <c r="A7" s="49" t="s">
        <v>239</v>
      </c>
      <c r="B7" s="50">
        <v>42160548</v>
      </c>
      <c r="C7" s="50">
        <v>1178940</v>
      </c>
      <c r="D7" s="50">
        <v>1425183.1</v>
      </c>
      <c r="E7" s="50">
        <v>44764671.1</v>
      </c>
    </row>
    <row r="8" spans="1:5" ht="22.5">
      <c r="A8" s="49" t="s">
        <v>240</v>
      </c>
      <c r="B8" s="50">
        <v>232943082.88</v>
      </c>
      <c r="C8" s="50">
        <v>9550914.4</v>
      </c>
      <c r="D8" s="50">
        <v>1160240.54</v>
      </c>
      <c r="E8" s="50">
        <v>243654237.82</v>
      </c>
    </row>
    <row r="9" spans="1:6" ht="22.5">
      <c r="A9" s="49" t="s">
        <v>241</v>
      </c>
      <c r="B9" s="50">
        <v>448002603.31</v>
      </c>
      <c r="C9" s="50">
        <v>50210613.26</v>
      </c>
      <c r="D9" s="50">
        <v>23856902.06</v>
      </c>
      <c r="E9" s="50">
        <v>522070118.63</v>
      </c>
      <c r="F9" s="51"/>
    </row>
    <row r="10" spans="1:5" ht="22.5">
      <c r="A10" s="49" t="s">
        <v>242</v>
      </c>
      <c r="B10" s="50">
        <v>49106259.02</v>
      </c>
      <c r="C10" s="50">
        <v>2362526.68</v>
      </c>
      <c r="D10" s="50">
        <v>5116566.48</v>
      </c>
      <c r="E10" s="50">
        <v>56585352.18</v>
      </c>
    </row>
    <row r="11" spans="1:8" ht="25.5" customHeight="1">
      <c r="A11" s="49" t="s">
        <v>243</v>
      </c>
      <c r="B11" s="50">
        <v>92000000</v>
      </c>
      <c r="C11" s="50">
        <v>400000</v>
      </c>
      <c r="D11" s="52"/>
      <c r="E11" s="50">
        <v>92400000</v>
      </c>
      <c r="F11" s="51"/>
      <c r="H11" s="53"/>
    </row>
    <row r="12" spans="1:6" ht="25.5" customHeight="1">
      <c r="A12" s="49" t="s">
        <v>244</v>
      </c>
      <c r="B12" s="50">
        <v>3318000</v>
      </c>
      <c r="C12" s="52"/>
      <c r="D12" s="52"/>
      <c r="E12" s="50">
        <v>3318000</v>
      </c>
      <c r="F12" s="51"/>
    </row>
    <row r="13" spans="1:6" ht="25.5" customHeight="1">
      <c r="A13" s="49" t="s">
        <v>245</v>
      </c>
      <c r="B13" s="50">
        <v>59138270</v>
      </c>
      <c r="C13" s="50">
        <v>531833</v>
      </c>
      <c r="D13" s="52"/>
      <c r="E13" s="50">
        <v>59670103</v>
      </c>
      <c r="F13" s="51"/>
    </row>
    <row r="14" spans="1:7" ht="25.5" customHeight="1">
      <c r="A14" s="49" t="s">
        <v>246</v>
      </c>
      <c r="B14" s="50">
        <v>8910</v>
      </c>
      <c r="C14" s="50">
        <v>0</v>
      </c>
      <c r="D14" s="52"/>
      <c r="E14" s="50">
        <v>8910</v>
      </c>
      <c r="F14" s="53"/>
      <c r="G14" s="53"/>
    </row>
    <row r="15" spans="1:6" ht="22.5">
      <c r="A15" s="54" t="s">
        <v>8</v>
      </c>
      <c r="B15" s="55">
        <f>SUM(B6:B14)</f>
        <v>3329546021.03</v>
      </c>
      <c r="C15" s="55">
        <f>SUM(C6:C14)</f>
        <v>152372829.34</v>
      </c>
      <c r="D15" s="55">
        <f>SUM(D6:D14)</f>
        <v>218638854.37999997</v>
      </c>
      <c r="E15" s="55">
        <f>SUM(E6:E14)</f>
        <v>3700557704.75</v>
      </c>
      <c r="F15" s="51"/>
    </row>
    <row r="16" spans="1:6" ht="22.5">
      <c r="A16" s="46" t="s">
        <v>9</v>
      </c>
      <c r="F16" s="51"/>
    </row>
    <row r="17" spans="1:6" ht="22.5">
      <c r="A17" s="45" t="s">
        <v>10</v>
      </c>
      <c r="C17" s="48">
        <f>E15+C18</f>
        <v>4347796660.63</v>
      </c>
      <c r="F17" s="53"/>
    </row>
    <row r="18" spans="1:3" ht="22.5">
      <c r="A18" s="132" t="s">
        <v>271</v>
      </c>
      <c r="C18" s="47">
        <f>SUM(C19:C43)</f>
        <v>647238955.88</v>
      </c>
    </row>
    <row r="19" spans="1:8" ht="22.5">
      <c r="A19" s="56" t="s">
        <v>114</v>
      </c>
      <c r="C19" s="57">
        <v>242791.68</v>
      </c>
      <c r="D19" s="56"/>
      <c r="E19" s="57"/>
      <c r="F19" s="57"/>
      <c r="G19" s="57"/>
      <c r="H19" s="57"/>
    </row>
    <row r="20" spans="1:8" ht="22.5">
      <c r="A20" s="56" t="s">
        <v>115</v>
      </c>
      <c r="C20" s="57">
        <v>399269.5</v>
      </c>
      <c r="D20" s="56"/>
      <c r="E20" s="57"/>
      <c r="F20" s="57"/>
      <c r="G20" s="57"/>
      <c r="H20" s="57"/>
    </row>
    <row r="21" spans="1:8" ht="22.5">
      <c r="A21" s="56" t="s">
        <v>116</v>
      </c>
      <c r="C21" s="57">
        <v>2993</v>
      </c>
      <c r="D21" s="56"/>
      <c r="E21" s="57"/>
      <c r="F21" s="57"/>
      <c r="G21" s="57"/>
      <c r="H21" s="57"/>
    </row>
    <row r="22" spans="1:8" ht="22.5">
      <c r="A22" s="56" t="s">
        <v>117</v>
      </c>
      <c r="C22" s="57">
        <v>5800</v>
      </c>
      <c r="D22" s="56"/>
      <c r="E22" s="57"/>
      <c r="F22" s="57"/>
      <c r="G22" s="57"/>
      <c r="H22" s="57"/>
    </row>
    <row r="23" spans="1:8" ht="22.5">
      <c r="A23" s="56" t="s">
        <v>118</v>
      </c>
      <c r="C23" s="57">
        <v>114360290.44</v>
      </c>
      <c r="D23" s="56"/>
      <c r="E23" s="57"/>
      <c r="F23" s="57"/>
      <c r="G23" s="57"/>
      <c r="H23" s="57"/>
    </row>
    <row r="24" spans="1:8" ht="22.5">
      <c r="A24" s="56" t="s">
        <v>119</v>
      </c>
      <c r="C24" s="57">
        <v>308014.8</v>
      </c>
      <c r="D24" s="56"/>
      <c r="E24" s="57"/>
      <c r="F24" s="57"/>
      <c r="G24" s="42"/>
      <c r="H24" s="57"/>
    </row>
    <row r="25" spans="1:8" ht="22.5">
      <c r="A25" s="56" t="s">
        <v>120</v>
      </c>
      <c r="C25" s="57">
        <v>1442757.6</v>
      </c>
      <c r="D25" s="56"/>
      <c r="E25" s="57"/>
      <c r="F25" s="42"/>
      <c r="G25" s="42"/>
      <c r="H25" s="57"/>
    </row>
    <row r="26" spans="1:8" ht="22.5">
      <c r="A26" s="56" t="s">
        <v>121</v>
      </c>
      <c r="C26" s="57">
        <v>17502455.04</v>
      </c>
      <c r="D26" s="56"/>
      <c r="E26" s="57"/>
      <c r="F26" s="57"/>
      <c r="G26" s="42"/>
      <c r="H26" s="57"/>
    </row>
    <row r="27" spans="1:8" ht="22.5">
      <c r="A27" s="56" t="s">
        <v>122</v>
      </c>
      <c r="C27" s="57">
        <v>18749669</v>
      </c>
      <c r="D27" s="56"/>
      <c r="E27" s="57"/>
      <c r="F27" s="57"/>
      <c r="G27" s="42"/>
      <c r="H27" s="57"/>
    </row>
    <row r="28" spans="1:3" ht="22.5">
      <c r="A28" s="56" t="s">
        <v>123</v>
      </c>
      <c r="C28" s="57">
        <v>6393042.5</v>
      </c>
    </row>
    <row r="29" spans="1:3" ht="22.5">
      <c r="A29" s="56" t="s">
        <v>124</v>
      </c>
      <c r="C29" s="57">
        <v>13008109.95</v>
      </c>
    </row>
    <row r="30" spans="1:3" ht="22.5">
      <c r="A30" s="56" t="s">
        <v>125</v>
      </c>
      <c r="C30" s="57">
        <v>8461400</v>
      </c>
    </row>
    <row r="31" spans="1:3" ht="22.5">
      <c r="A31" s="56" t="s">
        <v>126</v>
      </c>
      <c r="C31" s="57">
        <v>5769293</v>
      </c>
    </row>
    <row r="32" spans="1:3" ht="22.5">
      <c r="A32" s="56" t="s">
        <v>127</v>
      </c>
      <c r="C32" s="57">
        <v>31246441.33</v>
      </c>
    </row>
    <row r="33" spans="1:3" ht="22.5">
      <c r="A33" s="56" t="s">
        <v>128</v>
      </c>
      <c r="C33" s="57">
        <v>7023219.17</v>
      </c>
    </row>
    <row r="34" spans="1:3" ht="22.5">
      <c r="A34" s="56" t="s">
        <v>129</v>
      </c>
      <c r="C34" s="57">
        <v>1316000</v>
      </c>
    </row>
    <row r="35" spans="1:3" ht="22.5">
      <c r="A35" s="56" t="s">
        <v>130</v>
      </c>
      <c r="C35" s="57">
        <v>418808.9</v>
      </c>
    </row>
    <row r="36" spans="1:3" ht="22.5">
      <c r="A36" s="56" t="s">
        <v>131</v>
      </c>
      <c r="C36" s="57">
        <v>1683928.4</v>
      </c>
    </row>
    <row r="37" spans="1:3" ht="22.5">
      <c r="A37" s="56" t="s">
        <v>132</v>
      </c>
      <c r="C37" s="57">
        <v>71038</v>
      </c>
    </row>
    <row r="38" spans="1:3" ht="22.5">
      <c r="A38" s="56" t="s">
        <v>133</v>
      </c>
      <c r="C38" s="57">
        <v>7741227.71</v>
      </c>
    </row>
    <row r="39" spans="1:3" ht="22.5">
      <c r="A39" s="56" t="s">
        <v>134</v>
      </c>
      <c r="C39" s="57">
        <v>163790570.95</v>
      </c>
    </row>
    <row r="40" spans="1:3" ht="22.5">
      <c r="A40" s="56" t="s">
        <v>135</v>
      </c>
      <c r="C40" s="57">
        <v>60671955.09</v>
      </c>
    </row>
    <row r="41" spans="1:3" ht="22.5">
      <c r="A41" s="56" t="s">
        <v>136</v>
      </c>
      <c r="C41" s="57">
        <v>165620565.85</v>
      </c>
    </row>
    <row r="42" spans="1:3" ht="22.5">
      <c r="A42" s="56" t="s">
        <v>137</v>
      </c>
      <c r="C42" s="57">
        <v>162479.5</v>
      </c>
    </row>
    <row r="43" spans="1:3" ht="22.5">
      <c r="A43" s="56" t="s">
        <v>138</v>
      </c>
      <c r="C43" s="57">
        <v>20846834.47</v>
      </c>
    </row>
    <row r="44" ht="22.5">
      <c r="C44" s="58"/>
    </row>
    <row r="45" spans="1:3" ht="45.75" thickBot="1">
      <c r="A45" s="59" t="s">
        <v>11</v>
      </c>
      <c r="C45" s="60">
        <f>C17-C18</f>
        <v>3700557704.75</v>
      </c>
    </row>
    <row r="46" ht="23.25" thickTop="1"/>
  </sheetData>
  <sheetProtection/>
  <mergeCells count="3">
    <mergeCell ref="A1:E1"/>
    <mergeCell ref="A2:E2"/>
    <mergeCell ref="A3:E3"/>
  </mergeCells>
  <printOptions/>
  <pageMargins left="0.4724409448818898" right="0.15748031496062992" top="0.9" bottom="2.05" header="0.5118110236220472" footer="1.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68"/>
  <sheetViews>
    <sheetView zoomScale="80" zoomScaleNormal="80" zoomScalePageLayoutView="0" workbookViewId="0" topLeftCell="D1">
      <selection activeCell="K1" sqref="K1:W48"/>
    </sheetView>
  </sheetViews>
  <sheetFormatPr defaultColWidth="9.140625" defaultRowHeight="12.75"/>
  <cols>
    <col min="1" max="1" width="6.140625" style="496" customWidth="1"/>
    <col min="2" max="2" width="59.8515625" style="359" customWidth="1"/>
    <col min="3" max="3" width="17.28125" style="445" customWidth="1"/>
    <col min="4" max="4" width="15.00390625" style="445" customWidth="1"/>
    <col min="5" max="5" width="14.28125" style="445" customWidth="1"/>
    <col min="6" max="6" width="13.8515625" style="445" customWidth="1"/>
    <col min="7" max="7" width="17.28125" style="445" customWidth="1"/>
    <col min="8" max="8" width="16.421875" style="445" customWidth="1"/>
    <col min="9" max="9" width="11.57421875" style="446" customWidth="1"/>
    <col min="10" max="10" width="15.421875" style="470" customWidth="1"/>
    <col min="11" max="11" width="7.140625" style="488" customWidth="1"/>
    <col min="12" max="12" width="56.421875" style="359" customWidth="1"/>
    <col min="13" max="13" width="18.57421875" style="447" customWidth="1"/>
    <col min="14" max="14" width="18.57421875" style="363" customWidth="1"/>
    <col min="15" max="15" width="17.421875" style="363" customWidth="1"/>
    <col min="16" max="16" width="17.140625" style="447" customWidth="1"/>
    <col min="17" max="17" width="18.57421875" style="447" customWidth="1"/>
    <col min="18" max="18" width="19.00390625" style="363" bestFit="1" customWidth="1"/>
    <col min="19" max="19" width="11.57421875" style="448" bestFit="1" customWidth="1"/>
    <col min="20" max="20" width="16.00390625" style="453" bestFit="1" customWidth="1"/>
    <col min="21" max="21" width="14.57421875" style="445" customWidth="1"/>
    <col min="22" max="22" width="12.140625" style="445" bestFit="1" customWidth="1"/>
    <col min="23" max="23" width="12.8515625" style="445" bestFit="1" customWidth="1"/>
    <col min="24" max="30" width="9.140625" style="443" customWidth="1"/>
    <col min="31" max="16384" width="9.140625" style="363" customWidth="1"/>
  </cols>
  <sheetData>
    <row r="1" spans="1:23" ht="22.5">
      <c r="A1" s="508" t="s">
        <v>34</v>
      </c>
      <c r="C1" s="358"/>
      <c r="D1" s="358"/>
      <c r="E1" s="358"/>
      <c r="F1" s="358"/>
      <c r="G1" s="358"/>
      <c r="H1" s="358"/>
      <c r="I1" s="360"/>
      <c r="J1" s="361"/>
      <c r="K1" s="508" t="s">
        <v>34</v>
      </c>
      <c r="L1" s="358"/>
      <c r="M1" s="358"/>
      <c r="N1" s="358"/>
      <c r="O1" s="358"/>
      <c r="P1" s="358"/>
      <c r="Q1" s="358"/>
      <c r="R1" s="358"/>
      <c r="S1" s="360"/>
      <c r="T1" s="361"/>
      <c r="U1" s="362"/>
      <c r="V1" s="358"/>
      <c r="W1" s="358"/>
    </row>
    <row r="2" spans="1:23" ht="25.5" customHeight="1" thickBot="1">
      <c r="A2" s="489" t="s">
        <v>404</v>
      </c>
      <c r="C2" s="364"/>
      <c r="D2" s="364"/>
      <c r="E2" s="364"/>
      <c r="F2" s="365"/>
      <c r="G2" s="365"/>
      <c r="H2" s="365"/>
      <c r="I2" s="366"/>
      <c r="J2" s="457"/>
      <c r="K2" s="777" t="s">
        <v>404</v>
      </c>
      <c r="L2" s="777"/>
      <c r="M2" s="777"/>
      <c r="N2" s="777"/>
      <c r="O2" s="777"/>
      <c r="P2" s="367"/>
      <c r="Q2" s="367"/>
      <c r="R2" s="368"/>
      <c r="S2" s="360"/>
      <c r="T2" s="369"/>
      <c r="U2" s="370"/>
      <c r="V2" s="365"/>
      <c r="W2" s="365"/>
    </row>
    <row r="3" spans="1:23" ht="23.25" thickBot="1">
      <c r="A3" s="775" t="s">
        <v>53</v>
      </c>
      <c r="B3" s="776"/>
      <c r="C3" s="776"/>
      <c r="D3" s="776"/>
      <c r="E3" s="776"/>
      <c r="F3" s="776"/>
      <c r="G3" s="776"/>
      <c r="H3" s="776"/>
      <c r="I3" s="776"/>
      <c r="J3" s="776"/>
      <c r="K3" s="778" t="s">
        <v>37</v>
      </c>
      <c r="L3" s="776"/>
      <c r="M3" s="776"/>
      <c r="N3" s="776"/>
      <c r="O3" s="776"/>
      <c r="P3" s="776"/>
      <c r="Q3" s="776"/>
      <c r="R3" s="776"/>
      <c r="S3" s="776"/>
      <c r="T3" s="776"/>
      <c r="U3" s="772" t="s">
        <v>38</v>
      </c>
      <c r="V3" s="773"/>
      <c r="W3" s="774"/>
    </row>
    <row r="4" spans="1:23" ht="22.5">
      <c r="A4" s="779" t="s">
        <v>32</v>
      </c>
      <c r="B4" s="780"/>
      <c r="C4" s="371"/>
      <c r="D4" s="2"/>
      <c r="E4" s="2"/>
      <c r="F4" s="2"/>
      <c r="G4" s="2"/>
      <c r="H4" s="2"/>
      <c r="I4" s="372"/>
      <c r="J4" s="458"/>
      <c r="K4" s="785" t="s">
        <v>32</v>
      </c>
      <c r="L4" s="786"/>
      <c r="M4" s="373"/>
      <c r="N4" s="374"/>
      <c r="O4" s="374"/>
      <c r="P4" s="374"/>
      <c r="Q4" s="375"/>
      <c r="R4" s="375"/>
      <c r="S4" s="376"/>
      <c r="T4" s="377"/>
      <c r="U4" s="378" t="s">
        <v>41</v>
      </c>
      <c r="V4" s="2" t="s">
        <v>26</v>
      </c>
      <c r="W4" s="1" t="s">
        <v>41</v>
      </c>
    </row>
    <row r="5" spans="1:23" ht="22.5">
      <c r="A5" s="781"/>
      <c r="B5" s="782"/>
      <c r="C5" s="379" t="s">
        <v>21</v>
      </c>
      <c r="D5" s="380" t="s">
        <v>39</v>
      </c>
      <c r="E5" s="380" t="s">
        <v>6</v>
      </c>
      <c r="F5" s="380" t="s">
        <v>40</v>
      </c>
      <c r="G5" s="380" t="s">
        <v>41</v>
      </c>
      <c r="H5" s="380" t="s">
        <v>25</v>
      </c>
      <c r="I5" s="381" t="s">
        <v>42</v>
      </c>
      <c r="J5" s="459" t="s">
        <v>41</v>
      </c>
      <c r="K5" s="787"/>
      <c r="L5" s="788"/>
      <c r="M5" s="382" t="s">
        <v>21</v>
      </c>
      <c r="N5" s="383" t="s">
        <v>43</v>
      </c>
      <c r="O5" s="383" t="s">
        <v>6</v>
      </c>
      <c r="P5" s="383" t="s">
        <v>40</v>
      </c>
      <c r="Q5" s="384" t="s">
        <v>41</v>
      </c>
      <c r="R5" s="384" t="s">
        <v>25</v>
      </c>
      <c r="S5" s="385" t="s">
        <v>42</v>
      </c>
      <c r="T5" s="386" t="s">
        <v>41</v>
      </c>
      <c r="U5" s="387" t="s">
        <v>48</v>
      </c>
      <c r="V5" s="388" t="s">
        <v>51</v>
      </c>
      <c r="W5" s="389" t="s">
        <v>50</v>
      </c>
    </row>
    <row r="6" spans="1:23" ht="22.5">
      <c r="A6" s="781"/>
      <c r="B6" s="782"/>
      <c r="C6" s="379" t="s">
        <v>44</v>
      </c>
      <c r="D6" s="380" t="s">
        <v>44</v>
      </c>
      <c r="E6" s="380"/>
      <c r="F6" s="380" t="s">
        <v>45</v>
      </c>
      <c r="G6" s="380" t="s">
        <v>7</v>
      </c>
      <c r="H6" s="380"/>
      <c r="I6" s="381" t="s">
        <v>46</v>
      </c>
      <c r="J6" s="459" t="s">
        <v>47</v>
      </c>
      <c r="K6" s="787"/>
      <c r="L6" s="788"/>
      <c r="M6" s="382" t="s">
        <v>44</v>
      </c>
      <c r="N6" s="383" t="s">
        <v>44</v>
      </c>
      <c r="O6" s="383"/>
      <c r="P6" s="383" t="s">
        <v>45</v>
      </c>
      <c r="Q6" s="384" t="s">
        <v>7</v>
      </c>
      <c r="R6" s="384"/>
      <c r="S6" s="385" t="s">
        <v>46</v>
      </c>
      <c r="T6" s="386" t="s">
        <v>47</v>
      </c>
      <c r="U6" s="387" t="s">
        <v>51</v>
      </c>
      <c r="V6" s="388" t="s">
        <v>52</v>
      </c>
      <c r="W6" s="389" t="s">
        <v>51</v>
      </c>
    </row>
    <row r="7" spans="1:23" ht="23.25" thickBot="1">
      <c r="A7" s="783"/>
      <c r="B7" s="784"/>
      <c r="C7" s="390"/>
      <c r="D7" s="391"/>
      <c r="E7" s="391"/>
      <c r="F7" s="391"/>
      <c r="G7" s="391"/>
      <c r="H7" s="391"/>
      <c r="I7" s="392"/>
      <c r="J7" s="460"/>
      <c r="K7" s="789"/>
      <c r="L7" s="790"/>
      <c r="M7" s="393"/>
      <c r="N7" s="394"/>
      <c r="O7" s="394"/>
      <c r="P7" s="394"/>
      <c r="Q7" s="395"/>
      <c r="R7" s="395"/>
      <c r="S7" s="396"/>
      <c r="T7" s="397"/>
      <c r="U7" s="398" t="s">
        <v>52</v>
      </c>
      <c r="V7" s="399"/>
      <c r="W7" s="400" t="s">
        <v>52</v>
      </c>
    </row>
    <row r="8" spans="1:30" s="406" customFormat="1" ht="22.5">
      <c r="A8" s="490">
        <v>1</v>
      </c>
      <c r="B8" s="401" t="s">
        <v>213</v>
      </c>
      <c r="C8" s="402">
        <v>260589530.61047134</v>
      </c>
      <c r="D8" s="402">
        <v>66898162.04477203</v>
      </c>
      <c r="E8" s="402">
        <v>6581107.893154703</v>
      </c>
      <c r="F8" s="402">
        <v>7260164.684389265</v>
      </c>
      <c r="G8" s="402">
        <f>SUM(C8:F8)</f>
        <v>341328965.2327874</v>
      </c>
      <c r="H8" s="348">
        <v>67739260.32</v>
      </c>
      <c r="I8" s="403" t="s">
        <v>181</v>
      </c>
      <c r="J8" s="461">
        <f>SUM(G8/H8)</f>
        <v>5.03886466460293</v>
      </c>
      <c r="K8" s="502">
        <v>1</v>
      </c>
      <c r="L8" s="498" t="s">
        <v>213</v>
      </c>
      <c r="M8" s="353">
        <v>577661442</v>
      </c>
      <c r="N8" s="353">
        <v>11818356.01</v>
      </c>
      <c r="O8" s="353">
        <v>32677314.01</v>
      </c>
      <c r="P8" s="353">
        <v>12146441.12</v>
      </c>
      <c r="Q8" s="352">
        <v>634303553.14</v>
      </c>
      <c r="R8" s="348">
        <v>67739260.32</v>
      </c>
      <c r="S8" s="354" t="s">
        <v>181</v>
      </c>
      <c r="T8" s="479">
        <f>SUM(Q8/R8)</f>
        <v>9.36389842675507</v>
      </c>
      <c r="U8" s="483">
        <f>SUM(Q8-H8)*100/H8</f>
        <v>836.3898426755068</v>
      </c>
      <c r="V8" s="404">
        <f>SUM(R8-H8)*100/H8</f>
        <v>0</v>
      </c>
      <c r="W8" s="405">
        <f>SUM(T8-J8)*100/J8</f>
        <v>85.83349722675987</v>
      </c>
      <c r="X8" s="476"/>
      <c r="Y8" s="476"/>
      <c r="Z8" s="476"/>
      <c r="AA8" s="476"/>
      <c r="AB8" s="476"/>
      <c r="AC8" s="476"/>
      <c r="AD8" s="476"/>
    </row>
    <row r="9" spans="1:30" s="406" customFormat="1" ht="22.5">
      <c r="A9" s="491">
        <v>2</v>
      </c>
      <c r="B9" s="407" t="s">
        <v>213</v>
      </c>
      <c r="C9" s="408">
        <v>119434788.92379014</v>
      </c>
      <c r="D9" s="408">
        <v>22796177.07479537</v>
      </c>
      <c r="E9" s="408">
        <v>5879735.973368305</v>
      </c>
      <c r="F9" s="408">
        <v>3702910.164156772</v>
      </c>
      <c r="G9" s="409">
        <f aca="true" t="shared" si="0" ref="G9:G47">SUM(C9:F9)</f>
        <v>151813612.1361106</v>
      </c>
      <c r="H9" s="349">
        <v>67739260.32</v>
      </c>
      <c r="I9" s="410" t="s">
        <v>181</v>
      </c>
      <c r="J9" s="462">
        <f aca="true" t="shared" si="1" ref="J9:J47">SUM(G9/H9)</f>
        <v>2.2411465879453614</v>
      </c>
      <c r="K9" s="503">
        <v>2</v>
      </c>
      <c r="L9" s="499" t="s">
        <v>214</v>
      </c>
      <c r="M9" s="50">
        <v>110332007.53</v>
      </c>
      <c r="N9" s="50">
        <v>4061484.22</v>
      </c>
      <c r="O9" s="50">
        <v>4951687.11</v>
      </c>
      <c r="P9" s="50">
        <v>2893692.76</v>
      </c>
      <c r="Q9" s="136">
        <v>122238871.62</v>
      </c>
      <c r="R9" s="349">
        <v>67739260.32</v>
      </c>
      <c r="S9" s="355" t="s">
        <v>181</v>
      </c>
      <c r="T9" s="480">
        <f aca="true" t="shared" si="2" ref="T9:T46">SUM(Q9/R9)</f>
        <v>1.8045498436585234</v>
      </c>
      <c r="U9" s="484">
        <f aca="true" t="shared" si="3" ref="U9:U47">SUM(Q9-H9)*100/H9</f>
        <v>80.45498436585234</v>
      </c>
      <c r="V9" s="412">
        <f aca="true" t="shared" si="4" ref="V9:V47">SUM(R9-H9)*100/H9</f>
        <v>0</v>
      </c>
      <c r="W9" s="413">
        <f aca="true" t="shared" si="5" ref="W9:W47">SUM(T9-J9)*100/J9</f>
        <v>-19.48095437555029</v>
      </c>
      <c r="X9" s="476"/>
      <c r="Y9" s="476"/>
      <c r="Z9" s="476"/>
      <c r="AA9" s="476"/>
      <c r="AB9" s="476"/>
      <c r="AC9" s="476"/>
      <c r="AD9" s="476"/>
    </row>
    <row r="10" spans="1:30" s="406" customFormat="1" ht="22.5">
      <c r="A10" s="492"/>
      <c r="B10" s="414"/>
      <c r="C10" s="415"/>
      <c r="D10" s="415"/>
      <c r="E10" s="415"/>
      <c r="F10" s="415"/>
      <c r="G10" s="416"/>
      <c r="H10" s="417"/>
      <c r="I10" s="418"/>
      <c r="J10" s="463"/>
      <c r="K10" s="503">
        <v>3</v>
      </c>
      <c r="L10" s="499" t="s">
        <v>215</v>
      </c>
      <c r="M10" s="50">
        <v>19121392.6</v>
      </c>
      <c r="N10" s="50">
        <v>4429.96</v>
      </c>
      <c r="O10" s="50">
        <v>1601236.17</v>
      </c>
      <c r="P10" s="50">
        <v>242837.02</v>
      </c>
      <c r="Q10" s="136">
        <v>20969895.750000004</v>
      </c>
      <c r="R10" s="350">
        <v>1</v>
      </c>
      <c r="S10" s="355" t="s">
        <v>182</v>
      </c>
      <c r="T10" s="480">
        <f t="shared" si="2"/>
        <v>20969895.750000004</v>
      </c>
      <c r="U10" s="484">
        <v>100</v>
      </c>
      <c r="V10" s="411">
        <v>100</v>
      </c>
      <c r="W10" s="485">
        <v>100</v>
      </c>
      <c r="X10" s="476"/>
      <c r="Y10" s="476"/>
      <c r="Z10" s="476"/>
      <c r="AA10" s="476"/>
      <c r="AB10" s="476"/>
      <c r="AC10" s="476"/>
      <c r="AD10" s="476"/>
    </row>
    <row r="11" spans="1:30" s="406" customFormat="1" ht="22.5">
      <c r="A11" s="492"/>
      <c r="B11" s="414"/>
      <c r="C11" s="415"/>
      <c r="D11" s="415"/>
      <c r="E11" s="415"/>
      <c r="F11" s="415"/>
      <c r="G11" s="416"/>
      <c r="H11" s="417"/>
      <c r="I11" s="418"/>
      <c r="J11" s="463"/>
      <c r="K11" s="504">
        <v>4</v>
      </c>
      <c r="L11" s="499" t="s">
        <v>213</v>
      </c>
      <c r="M11" s="50">
        <v>130071605.35</v>
      </c>
      <c r="N11" s="50">
        <v>2871319.96</v>
      </c>
      <c r="O11" s="50">
        <v>10426037.8</v>
      </c>
      <c r="P11" s="50">
        <v>3871369.47</v>
      </c>
      <c r="Q11" s="136">
        <v>147240332.57999998</v>
      </c>
      <c r="R11" s="349">
        <v>67739260.32</v>
      </c>
      <c r="S11" s="355" t="s">
        <v>181</v>
      </c>
      <c r="T11" s="480">
        <f t="shared" si="2"/>
        <v>2.173633604566056</v>
      </c>
      <c r="U11" s="484">
        <v>100</v>
      </c>
      <c r="V11" s="411">
        <v>100</v>
      </c>
      <c r="W11" s="485">
        <v>100</v>
      </c>
      <c r="X11" s="476"/>
      <c r="Y11" s="476"/>
      <c r="Z11" s="476"/>
      <c r="AA11" s="476"/>
      <c r="AB11" s="476"/>
      <c r="AC11" s="476"/>
      <c r="AD11" s="476"/>
    </row>
    <row r="12" spans="1:30" s="406" customFormat="1" ht="22.5">
      <c r="A12" s="491">
        <v>3</v>
      </c>
      <c r="B12" s="407" t="s">
        <v>216</v>
      </c>
      <c r="C12" s="408">
        <v>106138954.73656484</v>
      </c>
      <c r="D12" s="408">
        <v>14256033.441137122</v>
      </c>
      <c r="E12" s="408">
        <v>5892855.832782796</v>
      </c>
      <c r="F12" s="408">
        <v>1073498.8952901089</v>
      </c>
      <c r="G12" s="409">
        <f t="shared" si="0"/>
        <v>127361342.90577486</v>
      </c>
      <c r="H12" s="419">
        <v>36500</v>
      </c>
      <c r="I12" s="410" t="s">
        <v>183</v>
      </c>
      <c r="J12" s="462">
        <f t="shared" si="1"/>
        <v>3489.351860432188</v>
      </c>
      <c r="K12" s="503">
        <v>5</v>
      </c>
      <c r="L12" s="499" t="s">
        <v>216</v>
      </c>
      <c r="M12" s="50">
        <v>96574822.1</v>
      </c>
      <c r="N12" s="50">
        <v>4775275.46</v>
      </c>
      <c r="O12" s="50">
        <v>4676377.87</v>
      </c>
      <c r="P12" s="50">
        <v>1146135.04</v>
      </c>
      <c r="Q12" s="136">
        <v>107172610.47</v>
      </c>
      <c r="R12" s="350">
        <v>38678</v>
      </c>
      <c r="S12" s="355" t="s">
        <v>183</v>
      </c>
      <c r="T12" s="480">
        <f t="shared" si="2"/>
        <v>2770.893284813072</v>
      </c>
      <c r="U12" s="484">
        <f t="shared" si="3"/>
        <v>293523.59032876714</v>
      </c>
      <c r="V12" s="412">
        <f t="shared" si="4"/>
        <v>5.967123287671233</v>
      </c>
      <c r="W12" s="413">
        <f t="shared" si="5"/>
        <v>-20.59002944833796</v>
      </c>
      <c r="X12" s="476"/>
      <c r="Y12" s="476"/>
      <c r="Z12" s="476"/>
      <c r="AA12" s="476"/>
      <c r="AB12" s="476"/>
      <c r="AC12" s="476"/>
      <c r="AD12" s="476"/>
    </row>
    <row r="13" spans="1:30" s="406" customFormat="1" ht="22.5">
      <c r="A13" s="491">
        <v>4</v>
      </c>
      <c r="B13" s="407" t="s">
        <v>217</v>
      </c>
      <c r="C13" s="408">
        <v>73516653.20427594</v>
      </c>
      <c r="D13" s="408">
        <v>4988262.682066742</v>
      </c>
      <c r="E13" s="408">
        <v>5962737.288744796</v>
      </c>
      <c r="F13" s="408">
        <v>742698.3657954372</v>
      </c>
      <c r="G13" s="409">
        <f t="shared" si="0"/>
        <v>85210351.5408829</v>
      </c>
      <c r="H13" s="419">
        <v>493</v>
      </c>
      <c r="I13" s="410" t="s">
        <v>184</v>
      </c>
      <c r="J13" s="462">
        <f t="shared" si="1"/>
        <v>172840.46965696328</v>
      </c>
      <c r="K13" s="503">
        <v>6</v>
      </c>
      <c r="L13" s="499" t="s">
        <v>217</v>
      </c>
      <c r="M13" s="50">
        <v>72178611.65</v>
      </c>
      <c r="N13" s="50">
        <v>3593054.18</v>
      </c>
      <c r="O13" s="50">
        <v>3961832.94</v>
      </c>
      <c r="P13" s="50">
        <v>1080142.29</v>
      </c>
      <c r="Q13" s="136">
        <v>80813641.06000002</v>
      </c>
      <c r="R13" s="350">
        <v>1912</v>
      </c>
      <c r="S13" s="355" t="s">
        <v>184</v>
      </c>
      <c r="T13" s="480">
        <f t="shared" si="2"/>
        <v>42266.548671548124</v>
      </c>
      <c r="U13" s="484">
        <f t="shared" si="3"/>
        <v>16392119.281947266</v>
      </c>
      <c r="V13" s="412">
        <f t="shared" si="4"/>
        <v>287.82961460446245</v>
      </c>
      <c r="W13" s="413">
        <f t="shared" si="5"/>
        <v>-75.54591887222095</v>
      </c>
      <c r="X13" s="476"/>
      <c r="Y13" s="476"/>
      <c r="Z13" s="476"/>
      <c r="AA13" s="476"/>
      <c r="AB13" s="476"/>
      <c r="AC13" s="476"/>
      <c r="AD13" s="476"/>
    </row>
    <row r="14" spans="1:30" s="406" customFormat="1" ht="22.5">
      <c r="A14" s="491">
        <v>5</v>
      </c>
      <c r="B14" s="407" t="s">
        <v>391</v>
      </c>
      <c r="C14" s="408">
        <v>390652857.23833317</v>
      </c>
      <c r="D14" s="408">
        <v>196004720.73153192</v>
      </c>
      <c r="E14" s="408">
        <v>12469029.660657281</v>
      </c>
      <c r="F14" s="408">
        <v>2505044.7412173357</v>
      </c>
      <c r="G14" s="409">
        <f t="shared" si="0"/>
        <v>601631652.3717397</v>
      </c>
      <c r="H14" s="419">
        <v>410747</v>
      </c>
      <c r="I14" s="410" t="s">
        <v>181</v>
      </c>
      <c r="J14" s="462">
        <f t="shared" si="1"/>
        <v>1464.725615456083</v>
      </c>
      <c r="K14" s="504">
        <v>7</v>
      </c>
      <c r="L14" s="499" t="s">
        <v>384</v>
      </c>
      <c r="M14" s="50">
        <v>722898948.04</v>
      </c>
      <c r="N14" s="50">
        <v>52994423.85</v>
      </c>
      <c r="O14" s="50">
        <v>30303622.83</v>
      </c>
      <c r="P14" s="50">
        <v>5907979.5</v>
      </c>
      <c r="Q14" s="136">
        <v>812104974.22</v>
      </c>
      <c r="R14" s="350">
        <v>510805</v>
      </c>
      <c r="S14" s="355" t="s">
        <v>181</v>
      </c>
      <c r="T14" s="480">
        <f t="shared" si="2"/>
        <v>1589.853220348274</v>
      </c>
      <c r="U14" s="484">
        <f t="shared" si="3"/>
        <v>197614.15840407842</v>
      </c>
      <c r="V14" s="412">
        <f t="shared" si="4"/>
        <v>24.36000749853316</v>
      </c>
      <c r="W14" s="413">
        <f t="shared" si="5"/>
        <v>8.542733435656407</v>
      </c>
      <c r="X14" s="476"/>
      <c r="Y14" s="476"/>
      <c r="Z14" s="476"/>
      <c r="AA14" s="476"/>
      <c r="AB14" s="476"/>
      <c r="AC14" s="476"/>
      <c r="AD14" s="476"/>
    </row>
    <row r="15" spans="1:30" s="406" customFormat="1" ht="22.5">
      <c r="A15" s="491">
        <v>6</v>
      </c>
      <c r="B15" s="407" t="s">
        <v>392</v>
      </c>
      <c r="C15" s="408">
        <v>67910421.47398359</v>
      </c>
      <c r="D15" s="408">
        <v>11546907.468550844</v>
      </c>
      <c r="E15" s="408">
        <v>5935718.841853199</v>
      </c>
      <c r="F15" s="408">
        <v>688545.3199178023</v>
      </c>
      <c r="G15" s="409">
        <f t="shared" si="0"/>
        <v>86081593.10430543</v>
      </c>
      <c r="H15" s="419">
        <v>42550</v>
      </c>
      <c r="I15" s="410" t="s">
        <v>181</v>
      </c>
      <c r="J15" s="462">
        <f t="shared" si="1"/>
        <v>2023.069168138788</v>
      </c>
      <c r="K15" s="505"/>
      <c r="L15" s="500"/>
      <c r="M15" s="346"/>
      <c r="N15" s="346"/>
      <c r="O15" s="346"/>
      <c r="P15" s="346"/>
      <c r="Q15" s="347"/>
      <c r="R15" s="351"/>
      <c r="S15" s="356"/>
      <c r="T15" s="481"/>
      <c r="U15" s="486">
        <f t="shared" si="3"/>
        <v>-100</v>
      </c>
      <c r="V15" s="420">
        <f t="shared" si="4"/>
        <v>-100</v>
      </c>
      <c r="W15" s="421">
        <f t="shared" si="5"/>
        <v>-100</v>
      </c>
      <c r="X15" s="476"/>
      <c r="Y15" s="476"/>
      <c r="Z15" s="476"/>
      <c r="AA15" s="476"/>
      <c r="AB15" s="476"/>
      <c r="AC15" s="476"/>
      <c r="AD15" s="476"/>
    </row>
    <row r="16" spans="1:30" s="406" customFormat="1" ht="22.5">
      <c r="A16" s="491">
        <v>7</v>
      </c>
      <c r="B16" s="422" t="s">
        <v>393</v>
      </c>
      <c r="C16" s="408">
        <v>70144547.53918585</v>
      </c>
      <c r="D16" s="408">
        <v>14210626.977073774</v>
      </c>
      <c r="E16" s="408">
        <v>5948648.41997494</v>
      </c>
      <c r="F16" s="408">
        <v>715370.4945175161</v>
      </c>
      <c r="G16" s="409">
        <f>SUM(C16:F16)</f>
        <v>91019193.43075208</v>
      </c>
      <c r="H16" s="419">
        <v>52500</v>
      </c>
      <c r="I16" s="410" t="s">
        <v>181</v>
      </c>
      <c r="J16" s="462">
        <f t="shared" si="1"/>
        <v>1733.6989224905158</v>
      </c>
      <c r="K16" s="503">
        <v>8</v>
      </c>
      <c r="L16" s="499" t="s">
        <v>385</v>
      </c>
      <c r="M16" s="50">
        <v>81328849.5</v>
      </c>
      <c r="N16" s="50">
        <v>6301856.5</v>
      </c>
      <c r="O16" s="50">
        <v>5353499.54</v>
      </c>
      <c r="P16" s="50">
        <v>985544.56</v>
      </c>
      <c r="Q16" s="136">
        <v>93969750.10000001</v>
      </c>
      <c r="R16" s="350">
        <v>2000</v>
      </c>
      <c r="S16" s="355" t="s">
        <v>181</v>
      </c>
      <c r="T16" s="480">
        <f t="shared" si="2"/>
        <v>46984.87505</v>
      </c>
      <c r="U16" s="484">
        <f t="shared" si="3"/>
        <v>178890.0001904762</v>
      </c>
      <c r="V16" s="412">
        <f t="shared" si="4"/>
        <v>-96.19047619047619</v>
      </c>
      <c r="W16" s="413">
        <f t="shared" si="5"/>
        <v>2610.094263801276</v>
      </c>
      <c r="X16" s="476"/>
      <c r="Y16" s="476"/>
      <c r="Z16" s="476"/>
      <c r="AA16" s="476"/>
      <c r="AB16" s="476"/>
      <c r="AC16" s="476"/>
      <c r="AD16" s="476"/>
    </row>
    <row r="17" spans="1:30" s="406" customFormat="1" ht="22.5">
      <c r="A17" s="493"/>
      <c r="B17" s="423"/>
      <c r="C17" s="424"/>
      <c r="D17" s="424"/>
      <c r="E17" s="424"/>
      <c r="F17" s="424"/>
      <c r="G17" s="425"/>
      <c r="H17" s="426"/>
      <c r="I17" s="427"/>
      <c r="J17" s="464"/>
      <c r="K17" s="503">
        <v>9</v>
      </c>
      <c r="L17" s="499" t="s">
        <v>386</v>
      </c>
      <c r="M17" s="50">
        <v>108759357.76</v>
      </c>
      <c r="N17" s="50">
        <v>8485977.96</v>
      </c>
      <c r="O17" s="50">
        <v>7255149</v>
      </c>
      <c r="P17" s="50">
        <v>1280375.14</v>
      </c>
      <c r="Q17" s="136">
        <v>125780859.86</v>
      </c>
      <c r="R17" s="350">
        <v>8346615</v>
      </c>
      <c r="S17" s="355" t="s">
        <v>181</v>
      </c>
      <c r="T17" s="480">
        <f t="shared" si="2"/>
        <v>15.069685119057246</v>
      </c>
      <c r="U17" s="484">
        <v>100</v>
      </c>
      <c r="V17" s="412">
        <v>100</v>
      </c>
      <c r="W17" s="413">
        <v>100</v>
      </c>
      <c r="X17" s="476"/>
      <c r="Y17" s="476"/>
      <c r="Z17" s="476"/>
      <c r="AA17" s="476"/>
      <c r="AB17" s="476"/>
      <c r="AC17" s="476"/>
      <c r="AD17" s="476"/>
    </row>
    <row r="18" spans="1:30" s="406" customFormat="1" ht="22.5">
      <c r="A18" s="491">
        <v>8</v>
      </c>
      <c r="B18" s="407" t="s">
        <v>292</v>
      </c>
      <c r="C18" s="408">
        <v>61539050.73304907</v>
      </c>
      <c r="D18" s="408">
        <v>3977922.8649188313</v>
      </c>
      <c r="E18" s="408">
        <v>5898979.321261111</v>
      </c>
      <c r="F18" s="408">
        <v>612266.0592160721</v>
      </c>
      <c r="G18" s="409">
        <f t="shared" si="0"/>
        <v>72028218.97844508</v>
      </c>
      <c r="H18" s="419">
        <v>13600</v>
      </c>
      <c r="I18" s="410" t="s">
        <v>181</v>
      </c>
      <c r="J18" s="462">
        <f t="shared" si="1"/>
        <v>5296.192571944492</v>
      </c>
      <c r="K18" s="505"/>
      <c r="L18" s="500"/>
      <c r="M18" s="346"/>
      <c r="N18" s="346"/>
      <c r="O18" s="346"/>
      <c r="P18" s="346"/>
      <c r="Q18" s="347"/>
      <c r="R18" s="351"/>
      <c r="S18" s="356"/>
      <c r="T18" s="481"/>
      <c r="U18" s="486">
        <f t="shared" si="3"/>
        <v>-100</v>
      </c>
      <c r="V18" s="420">
        <f t="shared" si="4"/>
        <v>-100</v>
      </c>
      <c r="W18" s="421">
        <f t="shared" si="5"/>
        <v>-100</v>
      </c>
      <c r="X18" s="476"/>
      <c r="Y18" s="476"/>
      <c r="Z18" s="476"/>
      <c r="AA18" s="476"/>
      <c r="AB18" s="476"/>
      <c r="AC18" s="476"/>
      <c r="AD18" s="476"/>
    </row>
    <row r="19" spans="1:30" s="406" customFormat="1" ht="22.5">
      <c r="A19" s="491">
        <v>9</v>
      </c>
      <c r="B19" s="422" t="s">
        <v>262</v>
      </c>
      <c r="C19" s="408">
        <v>80553356.60106662</v>
      </c>
      <c r="D19" s="408">
        <v>60752814.995948575</v>
      </c>
      <c r="E19" s="408">
        <v>2227787.348010215</v>
      </c>
      <c r="F19" s="408">
        <v>733927.3750872856</v>
      </c>
      <c r="G19" s="409">
        <f t="shared" si="0"/>
        <v>144267886.3201127</v>
      </c>
      <c r="H19" s="419">
        <v>66972000</v>
      </c>
      <c r="I19" s="410" t="s">
        <v>185</v>
      </c>
      <c r="J19" s="462">
        <f t="shared" si="1"/>
        <v>2.1541522773713297</v>
      </c>
      <c r="K19" s="503">
        <v>10</v>
      </c>
      <c r="L19" s="499" t="s">
        <v>387</v>
      </c>
      <c r="M19" s="50">
        <v>84350083.3</v>
      </c>
      <c r="N19" s="50">
        <v>7346817.39</v>
      </c>
      <c r="O19" s="50">
        <v>3053599.62</v>
      </c>
      <c r="P19" s="50">
        <v>665340.62</v>
      </c>
      <c r="Q19" s="136">
        <v>95415840.93</v>
      </c>
      <c r="R19" s="350">
        <v>19000000</v>
      </c>
      <c r="S19" s="357" t="s">
        <v>185</v>
      </c>
      <c r="T19" s="480">
        <f t="shared" si="2"/>
        <v>5.021886364736843</v>
      </c>
      <c r="U19" s="484">
        <f t="shared" si="3"/>
        <v>42.47124310159471</v>
      </c>
      <c r="V19" s="412">
        <f t="shared" si="4"/>
        <v>-71.6299348981664</v>
      </c>
      <c r="W19" s="413">
        <f t="shared" si="5"/>
        <v>133.12587589513186</v>
      </c>
      <c r="X19" s="476"/>
      <c r="Y19" s="476"/>
      <c r="Z19" s="476"/>
      <c r="AA19" s="476"/>
      <c r="AB19" s="476"/>
      <c r="AC19" s="476"/>
      <c r="AD19" s="476"/>
    </row>
    <row r="20" spans="1:30" s="406" customFormat="1" ht="22.5">
      <c r="A20" s="491">
        <v>10</v>
      </c>
      <c r="B20" s="422" t="s">
        <v>263</v>
      </c>
      <c r="C20" s="408">
        <v>31532858.435205005</v>
      </c>
      <c r="D20" s="408">
        <v>7655013.818939738</v>
      </c>
      <c r="E20" s="408">
        <v>1990432.6711306188</v>
      </c>
      <c r="F20" s="408">
        <v>240285.16747591353</v>
      </c>
      <c r="G20" s="409">
        <f t="shared" si="0"/>
        <v>41418590.09275128</v>
      </c>
      <c r="H20" s="419">
        <v>2172300</v>
      </c>
      <c r="I20" s="410" t="s">
        <v>185</v>
      </c>
      <c r="J20" s="462">
        <f t="shared" si="1"/>
        <v>19.06669893327408</v>
      </c>
      <c r="K20" s="503">
        <v>11</v>
      </c>
      <c r="L20" s="499" t="s">
        <v>388</v>
      </c>
      <c r="M20" s="50">
        <v>58653498.22</v>
      </c>
      <c r="N20" s="50">
        <v>4620882.66</v>
      </c>
      <c r="O20" s="50">
        <v>3053599.62</v>
      </c>
      <c r="P20" s="50">
        <v>571200.87</v>
      </c>
      <c r="Q20" s="136">
        <v>66899181.36999999</v>
      </c>
      <c r="R20" s="350">
        <v>4770000</v>
      </c>
      <c r="S20" s="357" t="s">
        <v>185</v>
      </c>
      <c r="T20" s="480">
        <f t="shared" si="2"/>
        <v>14.024985612159327</v>
      </c>
      <c r="U20" s="484">
        <f t="shared" si="3"/>
        <v>2979.6474414215345</v>
      </c>
      <c r="V20" s="412">
        <f t="shared" si="4"/>
        <v>119.58293053445657</v>
      </c>
      <c r="W20" s="413">
        <f t="shared" si="5"/>
        <v>-26.442507634692085</v>
      </c>
      <c r="X20" s="476"/>
      <c r="Y20" s="476"/>
      <c r="Z20" s="476"/>
      <c r="AA20" s="476"/>
      <c r="AB20" s="476"/>
      <c r="AC20" s="476"/>
      <c r="AD20" s="476"/>
    </row>
    <row r="21" spans="1:30" s="406" customFormat="1" ht="22.5">
      <c r="A21" s="491">
        <v>11</v>
      </c>
      <c r="B21" s="422" t="s">
        <v>264</v>
      </c>
      <c r="C21" s="408">
        <v>21336607.286702257</v>
      </c>
      <c r="D21" s="408">
        <v>337635.3405936719</v>
      </c>
      <c r="E21" s="408">
        <v>1969657.302133161</v>
      </c>
      <c r="F21" s="408">
        <v>195996.98223306672</v>
      </c>
      <c r="G21" s="409">
        <f t="shared" si="0"/>
        <v>23839896.911662158</v>
      </c>
      <c r="H21" s="419">
        <v>348000</v>
      </c>
      <c r="I21" s="410" t="s">
        <v>185</v>
      </c>
      <c r="J21" s="462">
        <f t="shared" si="1"/>
        <v>68.5054508955809</v>
      </c>
      <c r="K21" s="503">
        <v>12</v>
      </c>
      <c r="L21" s="499" t="s">
        <v>389</v>
      </c>
      <c r="M21" s="50">
        <v>37130190.58</v>
      </c>
      <c r="N21" s="50">
        <v>120003.28</v>
      </c>
      <c r="O21" s="50">
        <v>3053599.62</v>
      </c>
      <c r="P21" s="50">
        <v>438862.17</v>
      </c>
      <c r="Q21" s="136">
        <v>40742655.65</v>
      </c>
      <c r="R21" s="350">
        <v>500000</v>
      </c>
      <c r="S21" s="357" t="s">
        <v>185</v>
      </c>
      <c r="T21" s="480">
        <f t="shared" si="2"/>
        <v>81.48531129999999</v>
      </c>
      <c r="U21" s="484">
        <f t="shared" si="3"/>
        <v>11607.65966954023</v>
      </c>
      <c r="V21" s="412">
        <f t="shared" si="4"/>
        <v>43.67816091954023</v>
      </c>
      <c r="W21" s="413">
        <f t="shared" si="5"/>
        <v>18.947193595154307</v>
      </c>
      <c r="X21" s="476"/>
      <c r="Y21" s="476"/>
      <c r="Z21" s="476"/>
      <c r="AA21" s="476"/>
      <c r="AB21" s="476"/>
      <c r="AC21" s="476"/>
      <c r="AD21" s="476"/>
    </row>
    <row r="22" spans="1:30" s="406" customFormat="1" ht="22.5">
      <c r="A22" s="491">
        <v>12</v>
      </c>
      <c r="B22" s="407" t="s">
        <v>293</v>
      </c>
      <c r="C22" s="408">
        <v>72057713.98109885</v>
      </c>
      <c r="D22" s="408">
        <v>8787115.942639837</v>
      </c>
      <c r="E22" s="408">
        <v>6056913.338567135</v>
      </c>
      <c r="F22" s="408">
        <v>632434.4266800084</v>
      </c>
      <c r="G22" s="409">
        <f t="shared" si="0"/>
        <v>87534177.68898584</v>
      </c>
      <c r="H22" s="419">
        <v>30</v>
      </c>
      <c r="I22" s="410" t="s">
        <v>186</v>
      </c>
      <c r="J22" s="462">
        <f t="shared" si="1"/>
        <v>2917805.922966195</v>
      </c>
      <c r="K22" s="503">
        <v>13</v>
      </c>
      <c r="L22" s="499" t="s">
        <v>221</v>
      </c>
      <c r="M22" s="50">
        <v>25694744.94</v>
      </c>
      <c r="N22" s="50">
        <v>1121690.47</v>
      </c>
      <c r="O22" s="50">
        <v>911531.47</v>
      </c>
      <c r="P22" s="50">
        <v>487977.66</v>
      </c>
      <c r="Q22" s="136">
        <v>28215944.54</v>
      </c>
      <c r="R22" s="350">
        <v>75</v>
      </c>
      <c r="S22" s="355" t="s">
        <v>186</v>
      </c>
      <c r="T22" s="480">
        <f t="shared" si="2"/>
        <v>376212.59386666666</v>
      </c>
      <c r="U22" s="484">
        <f t="shared" si="3"/>
        <v>94053048.46666667</v>
      </c>
      <c r="V22" s="412">
        <f t="shared" si="4"/>
        <v>150</v>
      </c>
      <c r="W22" s="413">
        <f t="shared" si="5"/>
        <v>-87.10631879572665</v>
      </c>
      <c r="X22" s="476"/>
      <c r="Y22" s="476"/>
      <c r="Z22" s="476"/>
      <c r="AA22" s="476"/>
      <c r="AB22" s="476"/>
      <c r="AC22" s="476"/>
      <c r="AD22" s="476"/>
    </row>
    <row r="23" spans="1:30" s="406" customFormat="1" ht="22.5">
      <c r="A23" s="491">
        <v>13</v>
      </c>
      <c r="B23" s="407" t="s">
        <v>259</v>
      </c>
      <c r="C23" s="408">
        <v>81814035.69004677</v>
      </c>
      <c r="D23" s="408">
        <v>16642191.736240186</v>
      </c>
      <c r="E23" s="408">
        <v>5987000.025359593</v>
      </c>
      <c r="F23" s="408">
        <v>646564.1961088355</v>
      </c>
      <c r="G23" s="409">
        <f t="shared" si="0"/>
        <v>105089791.6477554</v>
      </c>
      <c r="H23" s="419">
        <v>1660</v>
      </c>
      <c r="I23" s="410" t="s">
        <v>183</v>
      </c>
      <c r="J23" s="462">
        <f t="shared" si="1"/>
        <v>63307.10340226229</v>
      </c>
      <c r="K23" s="503">
        <v>14</v>
      </c>
      <c r="L23" s="499" t="s">
        <v>390</v>
      </c>
      <c r="M23" s="50">
        <v>45846274.33</v>
      </c>
      <c r="N23" s="50">
        <v>2513945.84</v>
      </c>
      <c r="O23" s="50">
        <v>1835333.74</v>
      </c>
      <c r="P23" s="50">
        <v>455301.82</v>
      </c>
      <c r="Q23" s="136">
        <v>50650855.730000004</v>
      </c>
      <c r="R23" s="350">
        <v>1660</v>
      </c>
      <c r="S23" s="355" t="s">
        <v>183</v>
      </c>
      <c r="T23" s="480">
        <f t="shared" si="2"/>
        <v>30512.563692771088</v>
      </c>
      <c r="U23" s="484">
        <f t="shared" si="3"/>
        <v>3051156.3692771085</v>
      </c>
      <c r="V23" s="412">
        <f t="shared" si="4"/>
        <v>0</v>
      </c>
      <c r="W23" s="413">
        <f t="shared" si="5"/>
        <v>-51.80230645068384</v>
      </c>
      <c r="X23" s="476"/>
      <c r="Y23" s="476"/>
      <c r="Z23" s="476"/>
      <c r="AA23" s="476"/>
      <c r="AB23" s="476"/>
      <c r="AC23" s="476"/>
      <c r="AD23" s="476"/>
    </row>
    <row r="24" spans="1:30" s="406" customFormat="1" ht="22.5">
      <c r="A24" s="491">
        <v>14</v>
      </c>
      <c r="B24" s="407" t="s">
        <v>294</v>
      </c>
      <c r="C24" s="408">
        <v>81432558.42777683</v>
      </c>
      <c r="D24" s="408">
        <v>15408116.21581193</v>
      </c>
      <c r="E24" s="408">
        <v>5985445.86794733</v>
      </c>
      <c r="F24" s="408">
        <v>643570.1387561779</v>
      </c>
      <c r="G24" s="409">
        <f t="shared" si="0"/>
        <v>103469690.65029225</v>
      </c>
      <c r="H24" s="419">
        <v>37000</v>
      </c>
      <c r="I24" s="410" t="s">
        <v>181</v>
      </c>
      <c r="J24" s="462">
        <f t="shared" si="1"/>
        <v>2796.478125683574</v>
      </c>
      <c r="K24" s="505"/>
      <c r="L24" s="500"/>
      <c r="M24" s="346"/>
      <c r="N24" s="346"/>
      <c r="O24" s="346"/>
      <c r="P24" s="346"/>
      <c r="Q24" s="347"/>
      <c r="R24" s="351"/>
      <c r="S24" s="356"/>
      <c r="T24" s="481"/>
      <c r="U24" s="486">
        <f t="shared" si="3"/>
        <v>-100</v>
      </c>
      <c r="V24" s="420">
        <f t="shared" si="4"/>
        <v>-100</v>
      </c>
      <c r="W24" s="421">
        <f t="shared" si="5"/>
        <v>-100</v>
      </c>
      <c r="X24" s="476"/>
      <c r="Y24" s="476"/>
      <c r="Z24" s="476"/>
      <c r="AA24" s="476"/>
      <c r="AB24" s="476"/>
      <c r="AC24" s="476"/>
      <c r="AD24" s="476"/>
    </row>
    <row r="25" spans="1:30" s="406" customFormat="1" ht="22.5">
      <c r="A25" s="491">
        <v>15</v>
      </c>
      <c r="B25" s="407" t="s">
        <v>292</v>
      </c>
      <c r="C25" s="408">
        <v>107309392.93623185</v>
      </c>
      <c r="D25" s="408">
        <v>58293785.83675766</v>
      </c>
      <c r="E25" s="408">
        <v>6162626.147173969</v>
      </c>
      <c r="F25" s="408">
        <v>1162206.2327651503</v>
      </c>
      <c r="G25" s="409">
        <f t="shared" si="0"/>
        <v>172928011.15292862</v>
      </c>
      <c r="H25" s="419">
        <v>25000</v>
      </c>
      <c r="I25" s="410" t="s">
        <v>181</v>
      </c>
      <c r="J25" s="462">
        <f t="shared" si="1"/>
        <v>6917.120446117145</v>
      </c>
      <c r="K25" s="503">
        <v>15</v>
      </c>
      <c r="L25" s="499" t="s">
        <v>383</v>
      </c>
      <c r="M25" s="50">
        <v>111091068.05</v>
      </c>
      <c r="N25" s="50">
        <v>9376483.28</v>
      </c>
      <c r="O25" s="50">
        <v>7294672.35</v>
      </c>
      <c r="P25" s="50">
        <v>1401877.68</v>
      </c>
      <c r="Q25" s="136">
        <v>129164101.36</v>
      </c>
      <c r="R25" s="350">
        <v>13000</v>
      </c>
      <c r="S25" s="355" t="s">
        <v>181</v>
      </c>
      <c r="T25" s="480">
        <f t="shared" si="2"/>
        <v>9935.700104615384</v>
      </c>
      <c r="U25" s="484">
        <f t="shared" si="3"/>
        <v>516556.40544</v>
      </c>
      <c r="V25" s="412">
        <f t="shared" si="4"/>
        <v>-48</v>
      </c>
      <c r="W25" s="413">
        <f t="shared" si="5"/>
        <v>43.63925251862121</v>
      </c>
      <c r="X25" s="476"/>
      <c r="Y25" s="476"/>
      <c r="Z25" s="476"/>
      <c r="AA25" s="476"/>
      <c r="AB25" s="476"/>
      <c r="AC25" s="476"/>
      <c r="AD25" s="476"/>
    </row>
    <row r="26" spans="1:30" s="406" customFormat="1" ht="22.5">
      <c r="A26" s="493"/>
      <c r="B26" s="423"/>
      <c r="C26" s="424"/>
      <c r="D26" s="424"/>
      <c r="E26" s="424"/>
      <c r="F26" s="424"/>
      <c r="G26" s="424"/>
      <c r="H26" s="426"/>
      <c r="I26" s="428"/>
      <c r="J26" s="465"/>
      <c r="K26" s="503">
        <v>16</v>
      </c>
      <c r="L26" s="499" t="s">
        <v>222</v>
      </c>
      <c r="M26" s="50">
        <v>273321805.41</v>
      </c>
      <c r="N26" s="50">
        <v>16473317.34</v>
      </c>
      <c r="O26" s="50">
        <v>12359941.02</v>
      </c>
      <c r="P26" s="50">
        <v>2278266.59</v>
      </c>
      <c r="Q26" s="136">
        <v>304433330.35999995</v>
      </c>
      <c r="R26" s="350">
        <v>75000</v>
      </c>
      <c r="S26" s="355" t="s">
        <v>181</v>
      </c>
      <c r="T26" s="480">
        <f t="shared" si="2"/>
        <v>4059.111071466666</v>
      </c>
      <c r="U26" s="484">
        <v>100</v>
      </c>
      <c r="V26" s="412">
        <v>100</v>
      </c>
      <c r="W26" s="413">
        <v>100</v>
      </c>
      <c r="X26" s="476"/>
      <c r="Y26" s="476"/>
      <c r="Z26" s="476"/>
      <c r="AA26" s="476"/>
      <c r="AB26" s="476"/>
      <c r="AC26" s="476"/>
      <c r="AD26" s="476"/>
    </row>
    <row r="27" spans="1:30" s="406" customFormat="1" ht="22.5">
      <c r="A27" s="491">
        <v>16</v>
      </c>
      <c r="B27" s="407" t="s">
        <v>295</v>
      </c>
      <c r="C27" s="408">
        <v>111793102.74444258</v>
      </c>
      <c r="D27" s="408">
        <v>16316757.261960018</v>
      </c>
      <c r="E27" s="408">
        <v>6377578.08681936</v>
      </c>
      <c r="F27" s="408">
        <v>1582806.1421299912</v>
      </c>
      <c r="G27" s="409">
        <f t="shared" si="0"/>
        <v>136070244.23535195</v>
      </c>
      <c r="H27" s="419">
        <v>142</v>
      </c>
      <c r="I27" s="429" t="s">
        <v>187</v>
      </c>
      <c r="J27" s="462">
        <f t="shared" si="1"/>
        <v>958241.1565869856</v>
      </c>
      <c r="K27" s="503">
        <v>17</v>
      </c>
      <c r="L27" s="499" t="s">
        <v>223</v>
      </c>
      <c r="M27" s="50">
        <v>164217813.73</v>
      </c>
      <c r="N27" s="50">
        <v>6153562.89</v>
      </c>
      <c r="O27" s="50">
        <v>7954653.07</v>
      </c>
      <c r="P27" s="50">
        <v>2210577.31</v>
      </c>
      <c r="Q27" s="136">
        <v>180536606.99999997</v>
      </c>
      <c r="R27" s="350">
        <v>400</v>
      </c>
      <c r="S27" s="355" t="s">
        <v>187</v>
      </c>
      <c r="T27" s="480">
        <f t="shared" si="2"/>
        <v>451341.5174999999</v>
      </c>
      <c r="U27" s="484">
        <f t="shared" si="3"/>
        <v>127138355.63380279</v>
      </c>
      <c r="V27" s="412">
        <f t="shared" si="4"/>
        <v>181.69014084507043</v>
      </c>
      <c r="W27" s="413">
        <f t="shared" si="5"/>
        <v>-52.89896343968724</v>
      </c>
      <c r="X27" s="476"/>
      <c r="Y27" s="476"/>
      <c r="Z27" s="476"/>
      <c r="AA27" s="476"/>
      <c r="AB27" s="476"/>
      <c r="AC27" s="476"/>
      <c r="AD27" s="476"/>
    </row>
    <row r="28" spans="1:30" s="406" customFormat="1" ht="22.5">
      <c r="A28" s="491">
        <v>17</v>
      </c>
      <c r="B28" s="407" t="s">
        <v>296</v>
      </c>
      <c r="C28" s="408">
        <v>76194579.20057487</v>
      </c>
      <c r="D28" s="408">
        <v>5908114.933087445</v>
      </c>
      <c r="E28" s="408">
        <v>5879735.973368305</v>
      </c>
      <c r="F28" s="408">
        <v>866927.635020369</v>
      </c>
      <c r="G28" s="409">
        <f t="shared" si="0"/>
        <v>88849357.74205099</v>
      </c>
      <c r="H28" s="419">
        <v>16</v>
      </c>
      <c r="I28" s="430" t="s">
        <v>188</v>
      </c>
      <c r="J28" s="466">
        <f t="shared" si="1"/>
        <v>5553084.858878187</v>
      </c>
      <c r="K28" s="503">
        <v>18</v>
      </c>
      <c r="L28" s="499" t="s">
        <v>224</v>
      </c>
      <c r="M28" s="50">
        <v>48983214.92</v>
      </c>
      <c r="N28" s="50">
        <v>2547208.95</v>
      </c>
      <c r="O28" s="50">
        <v>1838919.22</v>
      </c>
      <c r="P28" s="50">
        <v>633343.91</v>
      </c>
      <c r="Q28" s="136">
        <v>54002687</v>
      </c>
      <c r="R28" s="350">
        <v>72</v>
      </c>
      <c r="S28" s="355" t="s">
        <v>188</v>
      </c>
      <c r="T28" s="480">
        <f t="shared" si="2"/>
        <v>750037.3194444445</v>
      </c>
      <c r="U28" s="484">
        <f t="shared" si="3"/>
        <v>337516693.75</v>
      </c>
      <c r="V28" s="412">
        <f t="shared" si="4"/>
        <v>350</v>
      </c>
      <c r="W28" s="413">
        <f t="shared" si="5"/>
        <v>-86.49332148696959</v>
      </c>
      <c r="X28" s="476"/>
      <c r="Y28" s="476"/>
      <c r="Z28" s="476"/>
      <c r="AA28" s="476"/>
      <c r="AB28" s="476"/>
      <c r="AC28" s="476"/>
      <c r="AD28" s="476"/>
    </row>
    <row r="29" spans="1:30" s="406" customFormat="1" ht="22.5">
      <c r="A29" s="491">
        <v>18</v>
      </c>
      <c r="B29" s="422" t="s">
        <v>225</v>
      </c>
      <c r="C29" s="408">
        <v>70822327.6215502</v>
      </c>
      <c r="D29" s="408">
        <v>3186828.211785267</v>
      </c>
      <c r="E29" s="408">
        <v>5879735.973368305</v>
      </c>
      <c r="F29" s="408">
        <v>803864.7644807387</v>
      </c>
      <c r="G29" s="409">
        <f t="shared" si="0"/>
        <v>80692756.57118452</v>
      </c>
      <c r="H29" s="419">
        <v>8</v>
      </c>
      <c r="I29" s="410" t="s">
        <v>188</v>
      </c>
      <c r="J29" s="462">
        <f t="shared" si="1"/>
        <v>10086594.571398064</v>
      </c>
      <c r="K29" s="503">
        <v>19</v>
      </c>
      <c r="L29" s="499" t="s">
        <v>225</v>
      </c>
      <c r="M29" s="50">
        <v>20903238.4</v>
      </c>
      <c r="N29" s="50">
        <v>817405</v>
      </c>
      <c r="O29" s="50">
        <v>1171853.88</v>
      </c>
      <c r="P29" s="50">
        <v>314002.12</v>
      </c>
      <c r="Q29" s="136">
        <v>23206499.4</v>
      </c>
      <c r="R29" s="350">
        <v>8</v>
      </c>
      <c r="S29" s="355" t="s">
        <v>188</v>
      </c>
      <c r="T29" s="480">
        <f t="shared" si="2"/>
        <v>2900812.425</v>
      </c>
      <c r="U29" s="484">
        <f t="shared" si="3"/>
        <v>290081142.5</v>
      </c>
      <c r="V29" s="412">
        <f t="shared" si="4"/>
        <v>0</v>
      </c>
      <c r="W29" s="413">
        <f t="shared" si="5"/>
        <v>-71.24091382412004</v>
      </c>
      <c r="X29" s="476"/>
      <c r="Y29" s="476"/>
      <c r="Z29" s="476"/>
      <c r="AA29" s="476"/>
      <c r="AB29" s="476"/>
      <c r="AC29" s="476"/>
      <c r="AD29" s="476"/>
    </row>
    <row r="30" spans="1:30" s="406" customFormat="1" ht="22.5">
      <c r="A30" s="491">
        <v>19</v>
      </c>
      <c r="B30" s="422" t="s">
        <v>368</v>
      </c>
      <c r="C30" s="408">
        <v>60792792.71427539</v>
      </c>
      <c r="D30" s="408">
        <v>13456.220398922402</v>
      </c>
      <c r="E30" s="408">
        <v>5879735.973368305</v>
      </c>
      <c r="F30" s="408">
        <v>693643.3924256723</v>
      </c>
      <c r="G30" s="409">
        <f t="shared" si="0"/>
        <v>67379628.3004683</v>
      </c>
      <c r="H30" s="419">
        <v>2</v>
      </c>
      <c r="I30" s="410" t="s">
        <v>188</v>
      </c>
      <c r="J30" s="462">
        <f t="shared" si="1"/>
        <v>33689814.15023415</v>
      </c>
      <c r="K30" s="503">
        <v>20</v>
      </c>
      <c r="L30" s="499" t="s">
        <v>226</v>
      </c>
      <c r="M30" s="50">
        <v>14744730.46</v>
      </c>
      <c r="N30" s="50">
        <v>842078</v>
      </c>
      <c r="O30" s="50">
        <v>870238.07</v>
      </c>
      <c r="P30" s="50">
        <v>262395</v>
      </c>
      <c r="Q30" s="136">
        <v>16719441.530000001</v>
      </c>
      <c r="R30" s="350">
        <v>16</v>
      </c>
      <c r="S30" s="355" t="s">
        <v>188</v>
      </c>
      <c r="T30" s="480">
        <f t="shared" si="2"/>
        <v>1044965.0956250001</v>
      </c>
      <c r="U30" s="484">
        <f t="shared" si="3"/>
        <v>835971976.5</v>
      </c>
      <c r="V30" s="412">
        <f t="shared" si="4"/>
        <v>700</v>
      </c>
      <c r="W30" s="413">
        <f t="shared" si="5"/>
        <v>-96.89827586769951</v>
      </c>
      <c r="X30" s="476"/>
      <c r="Y30" s="476"/>
      <c r="Z30" s="476"/>
      <c r="AA30" s="476"/>
      <c r="AB30" s="476"/>
      <c r="AC30" s="476"/>
      <c r="AD30" s="476"/>
    </row>
    <row r="31" spans="1:30" s="406" customFormat="1" ht="22.5">
      <c r="A31" s="493"/>
      <c r="B31" s="431"/>
      <c r="C31" s="424"/>
      <c r="D31" s="424"/>
      <c r="E31" s="424"/>
      <c r="F31" s="424"/>
      <c r="G31" s="425"/>
      <c r="H31" s="426"/>
      <c r="I31" s="427"/>
      <c r="J31" s="464"/>
      <c r="K31" s="503">
        <v>21</v>
      </c>
      <c r="L31" s="499" t="s">
        <v>227</v>
      </c>
      <c r="M31" s="50">
        <v>16728230.37</v>
      </c>
      <c r="N31" s="50">
        <v>347295.73</v>
      </c>
      <c r="O31" s="50">
        <v>1280769.18</v>
      </c>
      <c r="P31" s="50">
        <v>392281.23</v>
      </c>
      <c r="Q31" s="136">
        <v>18748576.509999998</v>
      </c>
      <c r="R31" s="350">
        <v>1</v>
      </c>
      <c r="S31" s="355" t="s">
        <v>188</v>
      </c>
      <c r="T31" s="480">
        <f t="shared" si="2"/>
        <v>18748576.509999998</v>
      </c>
      <c r="U31" s="484">
        <v>100</v>
      </c>
      <c r="V31" s="412">
        <v>100</v>
      </c>
      <c r="W31" s="413">
        <v>100</v>
      </c>
      <c r="X31" s="476"/>
      <c r="Y31" s="476"/>
      <c r="Z31" s="476"/>
      <c r="AA31" s="476"/>
      <c r="AB31" s="476"/>
      <c r="AC31" s="476"/>
      <c r="AD31" s="476"/>
    </row>
    <row r="32" spans="1:30" s="406" customFormat="1" ht="22.5">
      <c r="A32" s="493"/>
      <c r="B32" s="431"/>
      <c r="C32" s="424"/>
      <c r="D32" s="424"/>
      <c r="E32" s="424"/>
      <c r="F32" s="424"/>
      <c r="G32" s="425"/>
      <c r="H32" s="426"/>
      <c r="I32" s="427"/>
      <c r="J32" s="464"/>
      <c r="K32" s="503">
        <v>22</v>
      </c>
      <c r="L32" s="499" t="s">
        <v>394</v>
      </c>
      <c r="M32" s="50">
        <v>18112879.490000002</v>
      </c>
      <c r="N32" s="50">
        <v>558657.19</v>
      </c>
      <c r="O32" s="50">
        <v>1628709.17</v>
      </c>
      <c r="P32" s="50">
        <v>311603.28</v>
      </c>
      <c r="Q32" s="50">
        <v>20611849.13</v>
      </c>
      <c r="R32" s="50">
        <v>44</v>
      </c>
      <c r="S32" s="355" t="s">
        <v>187</v>
      </c>
      <c r="T32" s="480">
        <f t="shared" si="2"/>
        <v>468451.1165909091</v>
      </c>
      <c r="U32" s="484">
        <v>100</v>
      </c>
      <c r="V32" s="412">
        <v>100</v>
      </c>
      <c r="W32" s="413">
        <v>100</v>
      </c>
      <c r="X32" s="476"/>
      <c r="Y32" s="476"/>
      <c r="Z32" s="476"/>
      <c r="AA32" s="476"/>
      <c r="AB32" s="476"/>
      <c r="AC32" s="476"/>
      <c r="AD32" s="476"/>
    </row>
    <row r="33" spans="1:30" s="406" customFormat="1" ht="45">
      <c r="A33" s="491">
        <v>20</v>
      </c>
      <c r="B33" s="407" t="s">
        <v>300</v>
      </c>
      <c r="C33" s="408">
        <v>61926216.83200394</v>
      </c>
      <c r="D33" s="408">
        <v>110658.06273740121</v>
      </c>
      <c r="E33" s="408">
        <v>5879735.973368305</v>
      </c>
      <c r="F33" s="408">
        <v>1050467.099053513</v>
      </c>
      <c r="G33" s="409">
        <f>SUM(C33:F33)</f>
        <v>68967077.96716316</v>
      </c>
      <c r="H33" s="419">
        <v>2</v>
      </c>
      <c r="I33" s="410" t="s">
        <v>188</v>
      </c>
      <c r="J33" s="462">
        <f t="shared" si="1"/>
        <v>34483538.98358158</v>
      </c>
      <c r="K33" s="503">
        <v>23</v>
      </c>
      <c r="L33" s="499" t="s">
        <v>260</v>
      </c>
      <c r="M33" s="50">
        <v>14550112.74</v>
      </c>
      <c r="N33" s="50">
        <v>123966.16</v>
      </c>
      <c r="O33" s="50">
        <v>794178.14</v>
      </c>
      <c r="P33" s="50">
        <v>1064795.66</v>
      </c>
      <c r="Q33" s="136">
        <v>16533052.700000001</v>
      </c>
      <c r="R33" s="350">
        <v>1</v>
      </c>
      <c r="S33" s="355" t="s">
        <v>188</v>
      </c>
      <c r="T33" s="480">
        <f t="shared" si="2"/>
        <v>16533052.700000001</v>
      </c>
      <c r="U33" s="484">
        <f t="shared" si="3"/>
        <v>826652535</v>
      </c>
      <c r="V33" s="412">
        <f t="shared" si="4"/>
        <v>-50</v>
      </c>
      <c r="W33" s="413">
        <f t="shared" si="5"/>
        <v>-52.05523218521226</v>
      </c>
      <c r="X33" s="476"/>
      <c r="Y33" s="476"/>
      <c r="Z33" s="476"/>
      <c r="AA33" s="476"/>
      <c r="AB33" s="476"/>
      <c r="AC33" s="476"/>
      <c r="AD33" s="476"/>
    </row>
    <row r="34" spans="1:30" s="406" customFormat="1" ht="22.5">
      <c r="A34" s="491">
        <v>21</v>
      </c>
      <c r="B34" s="407" t="s">
        <v>230</v>
      </c>
      <c r="C34" s="408">
        <v>116359467.48698452</v>
      </c>
      <c r="D34" s="408">
        <v>2619910.018297722</v>
      </c>
      <c r="E34" s="408">
        <v>32926915.958315313</v>
      </c>
      <c r="F34" s="408">
        <v>5343943.91254116</v>
      </c>
      <c r="G34" s="409">
        <f t="shared" si="0"/>
        <v>157250237.3761387</v>
      </c>
      <c r="H34" s="419">
        <v>45</v>
      </c>
      <c r="I34" s="410" t="s">
        <v>188</v>
      </c>
      <c r="J34" s="462">
        <f t="shared" si="1"/>
        <v>3494449.7194697484</v>
      </c>
      <c r="K34" s="503">
        <v>24</v>
      </c>
      <c r="L34" s="499" t="s">
        <v>230</v>
      </c>
      <c r="M34" s="50">
        <v>155304111.21</v>
      </c>
      <c r="N34" s="50">
        <v>407419.3</v>
      </c>
      <c r="O34" s="50">
        <v>47318785.17</v>
      </c>
      <c r="P34" s="50">
        <v>1085045.81</v>
      </c>
      <c r="Q34" s="136">
        <v>204115361.49</v>
      </c>
      <c r="R34" s="350">
        <v>97</v>
      </c>
      <c r="S34" s="355" t="s">
        <v>188</v>
      </c>
      <c r="T34" s="480">
        <f t="shared" si="2"/>
        <v>2104282.077216495</v>
      </c>
      <c r="U34" s="484">
        <f t="shared" si="3"/>
        <v>453589592.2</v>
      </c>
      <c r="V34" s="412">
        <f t="shared" si="4"/>
        <v>115.55555555555556</v>
      </c>
      <c r="W34" s="413">
        <f t="shared" si="5"/>
        <v>-39.78216182387077</v>
      </c>
      <c r="X34" s="476"/>
      <c r="Y34" s="476"/>
      <c r="Z34" s="476"/>
      <c r="AA34" s="476"/>
      <c r="AB34" s="476"/>
      <c r="AC34" s="476"/>
      <c r="AD34" s="476"/>
    </row>
    <row r="35" spans="1:30" s="406" customFormat="1" ht="22.5">
      <c r="A35" s="491">
        <v>22</v>
      </c>
      <c r="B35" s="407" t="s">
        <v>297</v>
      </c>
      <c r="C35" s="408">
        <v>59375601.86735369</v>
      </c>
      <c r="D35" s="408">
        <v>25367.32796557301</v>
      </c>
      <c r="E35" s="408">
        <v>6474832.568617121</v>
      </c>
      <c r="F35" s="408">
        <v>677201.3351470259</v>
      </c>
      <c r="G35" s="409">
        <f t="shared" si="0"/>
        <v>66553003.09908341</v>
      </c>
      <c r="H35" s="419">
        <v>5</v>
      </c>
      <c r="I35" s="429" t="s">
        <v>189</v>
      </c>
      <c r="J35" s="462">
        <f t="shared" si="1"/>
        <v>13310600.619816681</v>
      </c>
      <c r="K35" s="503">
        <v>25</v>
      </c>
      <c r="L35" s="499" t="s">
        <v>231</v>
      </c>
      <c r="M35" s="50">
        <v>4562278.56</v>
      </c>
      <c r="N35" s="50">
        <v>6753.25</v>
      </c>
      <c r="O35" s="50">
        <v>1065966.27</v>
      </c>
      <c r="P35" s="50">
        <v>56504.29</v>
      </c>
      <c r="Q35" s="136">
        <v>5691502.37</v>
      </c>
      <c r="R35" s="350">
        <v>5</v>
      </c>
      <c r="S35" s="355" t="s">
        <v>189</v>
      </c>
      <c r="T35" s="480">
        <f t="shared" si="2"/>
        <v>1138300.474</v>
      </c>
      <c r="U35" s="484">
        <f t="shared" si="3"/>
        <v>113829947.4</v>
      </c>
      <c r="V35" s="412">
        <f t="shared" si="4"/>
        <v>0</v>
      </c>
      <c r="W35" s="413">
        <f t="shared" si="5"/>
        <v>-91.44816596551391</v>
      </c>
      <c r="X35" s="476"/>
      <c r="Y35" s="476"/>
      <c r="Z35" s="476"/>
      <c r="AA35" s="476"/>
      <c r="AB35" s="476"/>
      <c r="AC35" s="476"/>
      <c r="AD35" s="476"/>
    </row>
    <row r="36" spans="1:30" s="406" customFormat="1" ht="22.5">
      <c r="A36" s="491">
        <v>23</v>
      </c>
      <c r="B36" s="422" t="s">
        <v>232</v>
      </c>
      <c r="C36" s="408">
        <v>62267342.02441116</v>
      </c>
      <c r="D36" s="408">
        <v>54712.83894631302</v>
      </c>
      <c r="E36" s="408">
        <v>7940977.809330938</v>
      </c>
      <c r="F36" s="408">
        <v>935616.5535062065</v>
      </c>
      <c r="G36" s="409">
        <f t="shared" si="0"/>
        <v>71198649.22619462</v>
      </c>
      <c r="H36" s="419">
        <v>30</v>
      </c>
      <c r="I36" s="429" t="s">
        <v>188</v>
      </c>
      <c r="J36" s="462">
        <f t="shared" si="1"/>
        <v>2373288.3075398207</v>
      </c>
      <c r="K36" s="503">
        <v>26</v>
      </c>
      <c r="L36" s="499" t="s">
        <v>232</v>
      </c>
      <c r="M36" s="50">
        <v>14295775.34</v>
      </c>
      <c r="N36" s="50">
        <v>20332.01</v>
      </c>
      <c r="O36" s="50">
        <v>3272269.6</v>
      </c>
      <c r="P36" s="50">
        <v>139835.44</v>
      </c>
      <c r="Q36" s="136">
        <v>17728212.39</v>
      </c>
      <c r="R36" s="350">
        <v>30</v>
      </c>
      <c r="S36" s="355" t="s">
        <v>188</v>
      </c>
      <c r="T36" s="480">
        <f t="shared" si="2"/>
        <v>590940.4130000001</v>
      </c>
      <c r="U36" s="484">
        <f t="shared" si="3"/>
        <v>59093941.3</v>
      </c>
      <c r="V36" s="412">
        <f t="shared" si="4"/>
        <v>0</v>
      </c>
      <c r="W36" s="413">
        <f t="shared" si="5"/>
        <v>-75.10035291023803</v>
      </c>
      <c r="X36" s="476"/>
      <c r="Y36" s="476"/>
      <c r="Z36" s="476"/>
      <c r="AA36" s="476"/>
      <c r="AB36" s="476"/>
      <c r="AC36" s="476"/>
      <c r="AD36" s="476"/>
    </row>
    <row r="37" spans="1:30" s="406" customFormat="1" ht="45">
      <c r="A37" s="491">
        <v>24</v>
      </c>
      <c r="B37" s="407" t="s">
        <v>298</v>
      </c>
      <c r="C37" s="408">
        <v>64717933.21263762</v>
      </c>
      <c r="D37" s="408">
        <v>14244.018840350192</v>
      </c>
      <c r="E37" s="408">
        <v>5919095.551611777</v>
      </c>
      <c r="F37" s="408">
        <v>877616.4095621312</v>
      </c>
      <c r="G37" s="409">
        <f t="shared" si="0"/>
        <v>71528889.19265187</v>
      </c>
      <c r="H37" s="419">
        <v>23187</v>
      </c>
      <c r="I37" s="432" t="s">
        <v>183</v>
      </c>
      <c r="J37" s="467">
        <f t="shared" si="1"/>
        <v>3084.8703666990928</v>
      </c>
      <c r="K37" s="503">
        <v>27</v>
      </c>
      <c r="L37" s="499" t="s">
        <v>233</v>
      </c>
      <c r="M37" s="50">
        <v>28970607.89</v>
      </c>
      <c r="N37" s="50">
        <v>175788.1</v>
      </c>
      <c r="O37" s="50">
        <v>1405590.97</v>
      </c>
      <c r="P37" s="50">
        <v>770348.34</v>
      </c>
      <c r="Q37" s="136">
        <v>31322335.3</v>
      </c>
      <c r="R37" s="350">
        <v>16718</v>
      </c>
      <c r="S37" s="355" t="s">
        <v>183</v>
      </c>
      <c r="T37" s="480">
        <f t="shared" si="2"/>
        <v>1873.5695238664912</v>
      </c>
      <c r="U37" s="484">
        <f t="shared" si="3"/>
        <v>134985.76055548366</v>
      </c>
      <c r="V37" s="412">
        <f t="shared" si="4"/>
        <v>-27.899253892267218</v>
      </c>
      <c r="W37" s="413">
        <f t="shared" si="5"/>
        <v>-39.265858815608226</v>
      </c>
      <c r="X37" s="476"/>
      <c r="Y37" s="476"/>
      <c r="Z37" s="476"/>
      <c r="AA37" s="476"/>
      <c r="AB37" s="476"/>
      <c r="AC37" s="476"/>
      <c r="AD37" s="476"/>
    </row>
    <row r="38" spans="1:30" s="406" customFormat="1" ht="22.5">
      <c r="A38" s="491">
        <v>25</v>
      </c>
      <c r="B38" s="407" t="s">
        <v>299</v>
      </c>
      <c r="C38" s="408">
        <v>65948747.50919381</v>
      </c>
      <c r="D38" s="408">
        <v>2107426.7413759674</v>
      </c>
      <c r="E38" s="408">
        <v>6211579.463195126</v>
      </c>
      <c r="F38" s="408">
        <v>734567.9624553784</v>
      </c>
      <c r="G38" s="409">
        <f t="shared" si="0"/>
        <v>75002321.67622028</v>
      </c>
      <c r="H38" s="419">
        <v>38026</v>
      </c>
      <c r="I38" s="432" t="s">
        <v>190</v>
      </c>
      <c r="J38" s="467">
        <f t="shared" si="1"/>
        <v>1972.3957733187892</v>
      </c>
      <c r="K38" s="503">
        <v>28</v>
      </c>
      <c r="L38" s="499" t="s">
        <v>234</v>
      </c>
      <c r="M38" s="50">
        <v>9015852.56</v>
      </c>
      <c r="N38" s="50">
        <v>92424.71</v>
      </c>
      <c r="O38" s="50">
        <v>362597.38</v>
      </c>
      <c r="P38" s="50">
        <v>391147.43</v>
      </c>
      <c r="Q38" s="136">
        <v>9862022.080000002</v>
      </c>
      <c r="R38" s="350">
        <v>11418</v>
      </c>
      <c r="S38" s="355" t="s">
        <v>190</v>
      </c>
      <c r="T38" s="480">
        <f t="shared" si="2"/>
        <v>863.7258784375549</v>
      </c>
      <c r="U38" s="484">
        <f t="shared" si="3"/>
        <v>25834.944722032298</v>
      </c>
      <c r="V38" s="412">
        <f t="shared" si="4"/>
        <v>-69.97317624783044</v>
      </c>
      <c r="W38" s="413">
        <f t="shared" si="5"/>
        <v>-56.20930189967737</v>
      </c>
      <c r="X38" s="476"/>
      <c r="Y38" s="476"/>
      <c r="Z38" s="476"/>
      <c r="AA38" s="476"/>
      <c r="AB38" s="476"/>
      <c r="AC38" s="476"/>
      <c r="AD38" s="476"/>
    </row>
    <row r="39" spans="1:30" s="406" customFormat="1" ht="22.5">
      <c r="A39" s="491">
        <v>26</v>
      </c>
      <c r="B39" s="407" t="s">
        <v>301</v>
      </c>
      <c r="C39" s="408">
        <v>58940427.36287313</v>
      </c>
      <c r="D39" s="408">
        <v>28309.542847237222</v>
      </c>
      <c r="E39" s="408">
        <v>6004175.726556448</v>
      </c>
      <c r="F39" s="408">
        <v>655917.0144465405</v>
      </c>
      <c r="G39" s="409">
        <f t="shared" si="0"/>
        <v>65628829.64672336</v>
      </c>
      <c r="H39" s="419">
        <v>250</v>
      </c>
      <c r="I39" s="432" t="s">
        <v>183</v>
      </c>
      <c r="J39" s="467">
        <f t="shared" si="1"/>
        <v>262515.31858689344</v>
      </c>
      <c r="K39" s="503">
        <v>29</v>
      </c>
      <c r="L39" s="499" t="s">
        <v>261</v>
      </c>
      <c r="M39" s="50">
        <v>3594347.32</v>
      </c>
      <c r="N39" s="50">
        <v>23063.93</v>
      </c>
      <c r="O39" s="50">
        <v>201989.57</v>
      </c>
      <c r="P39" s="50">
        <v>388622.16</v>
      </c>
      <c r="Q39" s="136">
        <v>4208022.9799999995</v>
      </c>
      <c r="R39" s="350">
        <v>350</v>
      </c>
      <c r="S39" s="355" t="s">
        <v>183</v>
      </c>
      <c r="T39" s="480">
        <f t="shared" si="2"/>
        <v>12022.922799999998</v>
      </c>
      <c r="U39" s="484">
        <f t="shared" si="3"/>
        <v>1683109.1919999998</v>
      </c>
      <c r="V39" s="412">
        <f t="shared" si="4"/>
        <v>40</v>
      </c>
      <c r="W39" s="413">
        <f t="shared" si="5"/>
        <v>-95.42010620000434</v>
      </c>
      <c r="X39" s="476"/>
      <c r="Y39" s="476"/>
      <c r="Z39" s="476"/>
      <c r="AA39" s="476"/>
      <c r="AB39" s="476"/>
      <c r="AC39" s="476"/>
      <c r="AD39" s="476"/>
    </row>
    <row r="40" spans="1:30" s="406" customFormat="1" ht="22.5">
      <c r="A40" s="491">
        <v>27</v>
      </c>
      <c r="B40" s="433" t="s">
        <v>395</v>
      </c>
      <c r="C40" s="408">
        <v>71442540.97411041</v>
      </c>
      <c r="D40" s="408">
        <v>403281.95015926816</v>
      </c>
      <c r="E40" s="408">
        <v>6004175.726556448</v>
      </c>
      <c r="F40" s="408">
        <v>2282355.981956358</v>
      </c>
      <c r="G40" s="409">
        <f t="shared" si="0"/>
        <v>80132354.63278249</v>
      </c>
      <c r="H40" s="419">
        <v>20</v>
      </c>
      <c r="I40" s="432" t="s">
        <v>191</v>
      </c>
      <c r="J40" s="467">
        <f t="shared" si="1"/>
        <v>4006617.7316391245</v>
      </c>
      <c r="K40" s="503">
        <v>30</v>
      </c>
      <c r="L40" s="499" t="s">
        <v>395</v>
      </c>
      <c r="M40" s="50">
        <v>58371322.99</v>
      </c>
      <c r="N40" s="50">
        <v>529294.6</v>
      </c>
      <c r="O40" s="50">
        <v>3114231.58</v>
      </c>
      <c r="P40" s="50">
        <v>4388888.15</v>
      </c>
      <c r="Q40" s="136">
        <v>66403737.32</v>
      </c>
      <c r="R40" s="350">
        <v>19</v>
      </c>
      <c r="S40" s="355" t="s">
        <v>191</v>
      </c>
      <c r="T40" s="480">
        <f t="shared" si="2"/>
        <v>3494933.5431578946</v>
      </c>
      <c r="U40" s="484">
        <f t="shared" si="3"/>
        <v>332018586.6</v>
      </c>
      <c r="V40" s="412">
        <f t="shared" si="4"/>
        <v>-5</v>
      </c>
      <c r="W40" s="413">
        <f t="shared" si="5"/>
        <v>-12.770975989064414</v>
      </c>
      <c r="X40" s="476"/>
      <c r="Y40" s="476"/>
      <c r="Z40" s="476"/>
      <c r="AA40" s="476"/>
      <c r="AB40" s="476"/>
      <c r="AC40" s="476"/>
      <c r="AD40" s="476"/>
    </row>
    <row r="41" spans="1:30" s="406" customFormat="1" ht="22.5">
      <c r="A41" s="491">
        <v>28</v>
      </c>
      <c r="B41" s="433" t="s">
        <v>396</v>
      </c>
      <c r="C41" s="408">
        <v>67305415.18093649</v>
      </c>
      <c r="D41" s="408">
        <v>258830.40801941053</v>
      </c>
      <c r="E41" s="408">
        <v>5879735.973368305</v>
      </c>
      <c r="F41" s="408">
        <v>1759169.5506648226</v>
      </c>
      <c r="G41" s="409">
        <f t="shared" si="0"/>
        <v>75203151.11298902</v>
      </c>
      <c r="H41" s="419">
        <v>29</v>
      </c>
      <c r="I41" s="410" t="s">
        <v>191</v>
      </c>
      <c r="J41" s="462">
        <f t="shared" si="1"/>
        <v>2593212.107344449</v>
      </c>
      <c r="K41" s="503">
        <v>31</v>
      </c>
      <c r="L41" s="499" t="s">
        <v>396</v>
      </c>
      <c r="M41" s="50">
        <v>42046833.44</v>
      </c>
      <c r="N41" s="50">
        <v>385952.8</v>
      </c>
      <c r="O41" s="50">
        <v>2222710.69</v>
      </c>
      <c r="P41" s="50">
        <v>3088058.15</v>
      </c>
      <c r="Q41" s="136">
        <v>47743555.07999999</v>
      </c>
      <c r="R41" s="349">
        <v>28</v>
      </c>
      <c r="S41" s="355" t="s">
        <v>191</v>
      </c>
      <c r="T41" s="480">
        <f t="shared" si="2"/>
        <v>1705126.967142857</v>
      </c>
      <c r="U41" s="484">
        <f t="shared" si="3"/>
        <v>164632848.5517241</v>
      </c>
      <c r="V41" s="412">
        <f t="shared" si="4"/>
        <v>-3.4482758620689653</v>
      </c>
      <c r="W41" s="413">
        <f t="shared" si="5"/>
        <v>-34.246529147630206</v>
      </c>
      <c r="X41" s="476"/>
      <c r="Y41" s="476"/>
      <c r="Z41" s="476"/>
      <c r="AA41" s="476"/>
      <c r="AB41" s="476"/>
      <c r="AC41" s="476"/>
      <c r="AD41" s="476"/>
    </row>
    <row r="42" spans="1:30" s="406" customFormat="1" ht="22.5">
      <c r="A42" s="491">
        <v>29</v>
      </c>
      <c r="B42" s="433" t="s">
        <v>397</v>
      </c>
      <c r="C42" s="408">
        <v>58665453.92405705</v>
      </c>
      <c r="D42" s="408">
        <v>20942.201038501258</v>
      </c>
      <c r="E42" s="408">
        <v>5879735.973368305</v>
      </c>
      <c r="F42" s="408">
        <v>621350.713089622</v>
      </c>
      <c r="G42" s="409">
        <f t="shared" si="0"/>
        <v>65187482.81155348</v>
      </c>
      <c r="H42" s="419">
        <v>2</v>
      </c>
      <c r="I42" s="410" t="s">
        <v>191</v>
      </c>
      <c r="J42" s="462">
        <f t="shared" si="1"/>
        <v>32593741.40577674</v>
      </c>
      <c r="K42" s="503">
        <v>32</v>
      </c>
      <c r="L42" s="499" t="s">
        <v>401</v>
      </c>
      <c r="M42" s="50">
        <v>1875574.05</v>
      </c>
      <c r="N42" s="50">
        <v>11825.07</v>
      </c>
      <c r="O42" s="50">
        <v>115882.19</v>
      </c>
      <c r="P42" s="50">
        <v>200736.81</v>
      </c>
      <c r="Q42" s="136">
        <v>2204018.12</v>
      </c>
      <c r="R42" s="350">
        <v>2</v>
      </c>
      <c r="S42" s="355" t="s">
        <v>191</v>
      </c>
      <c r="T42" s="480">
        <f t="shared" si="2"/>
        <v>1102009.06</v>
      </c>
      <c r="U42" s="484">
        <f t="shared" si="3"/>
        <v>110200806</v>
      </c>
      <c r="V42" s="412">
        <f t="shared" si="4"/>
        <v>0</v>
      </c>
      <c r="W42" s="413">
        <f t="shared" si="5"/>
        <v>-96.61895501261881</v>
      </c>
      <c r="X42" s="476"/>
      <c r="Y42" s="476"/>
      <c r="Z42" s="476"/>
      <c r="AA42" s="476"/>
      <c r="AB42" s="476"/>
      <c r="AC42" s="476"/>
      <c r="AD42" s="476"/>
    </row>
    <row r="43" spans="1:30" s="406" customFormat="1" ht="22.5">
      <c r="A43" s="491">
        <v>30</v>
      </c>
      <c r="B43" s="433" t="s">
        <v>398</v>
      </c>
      <c r="C43" s="408">
        <v>63772788.404862106</v>
      </c>
      <c r="D43" s="408">
        <v>161625.93847880804</v>
      </c>
      <c r="E43" s="408">
        <v>5879735.973368305</v>
      </c>
      <c r="F43" s="408">
        <v>1294235.4503597748</v>
      </c>
      <c r="G43" s="409">
        <f t="shared" si="0"/>
        <v>71108385.767069</v>
      </c>
      <c r="H43" s="419">
        <v>9</v>
      </c>
      <c r="I43" s="410" t="s">
        <v>191</v>
      </c>
      <c r="J43" s="462">
        <f t="shared" si="1"/>
        <v>7900931.751896556</v>
      </c>
      <c r="K43" s="503">
        <v>33</v>
      </c>
      <c r="L43" s="499" t="s">
        <v>402</v>
      </c>
      <c r="M43" s="50">
        <v>26182852.48</v>
      </c>
      <c r="N43" s="50">
        <v>238191.09</v>
      </c>
      <c r="O43" s="50">
        <v>1384999.75</v>
      </c>
      <c r="P43" s="50">
        <v>1952075.03</v>
      </c>
      <c r="Q43" s="136">
        <v>29758118.35</v>
      </c>
      <c r="R43" s="350">
        <v>9</v>
      </c>
      <c r="S43" s="355" t="s">
        <v>191</v>
      </c>
      <c r="T43" s="480">
        <f t="shared" si="2"/>
        <v>3306457.5944444444</v>
      </c>
      <c r="U43" s="484">
        <f t="shared" si="3"/>
        <v>330645659.4444444</v>
      </c>
      <c r="V43" s="412">
        <f t="shared" si="4"/>
        <v>0</v>
      </c>
      <c r="W43" s="413">
        <f t="shared" si="5"/>
        <v>-58.1510422027028</v>
      </c>
      <c r="X43" s="476"/>
      <c r="Y43" s="476"/>
      <c r="Z43" s="476"/>
      <c r="AA43" s="476"/>
      <c r="AB43" s="476"/>
      <c r="AC43" s="476"/>
      <c r="AD43" s="476"/>
    </row>
    <row r="44" spans="1:30" s="406" customFormat="1" ht="22.5">
      <c r="A44" s="491">
        <v>31</v>
      </c>
      <c r="B44" s="433" t="s">
        <v>399</v>
      </c>
      <c r="C44" s="408">
        <v>62567289.4902004</v>
      </c>
      <c r="D44" s="408">
        <v>132586.26798321563</v>
      </c>
      <c r="E44" s="408">
        <v>5879735.973368305</v>
      </c>
      <c r="F44" s="408">
        <v>1144639.3528267331</v>
      </c>
      <c r="G44" s="409">
        <f t="shared" si="0"/>
        <v>69724251.08437864</v>
      </c>
      <c r="H44" s="419">
        <v>54</v>
      </c>
      <c r="I44" s="410" t="s">
        <v>191</v>
      </c>
      <c r="J44" s="462">
        <f t="shared" si="1"/>
        <v>1291189.834895901</v>
      </c>
      <c r="K44" s="503">
        <v>34</v>
      </c>
      <c r="L44" s="499" t="s">
        <v>403</v>
      </c>
      <c r="M44" s="50">
        <v>18896120.38</v>
      </c>
      <c r="N44" s="50">
        <v>170578.61</v>
      </c>
      <c r="O44" s="50">
        <v>1002039.91</v>
      </c>
      <c r="P44" s="50">
        <v>1429884.97</v>
      </c>
      <c r="Q44" s="136">
        <v>21498623.869999997</v>
      </c>
      <c r="R44" s="350">
        <v>59</v>
      </c>
      <c r="S44" s="355" t="s">
        <v>191</v>
      </c>
      <c r="T44" s="480">
        <f t="shared" si="2"/>
        <v>364383.4554237288</v>
      </c>
      <c r="U44" s="484">
        <f t="shared" si="3"/>
        <v>39812166.42592592</v>
      </c>
      <c r="V44" s="412">
        <f t="shared" si="4"/>
        <v>9.25925925925926</v>
      </c>
      <c r="W44" s="413">
        <f t="shared" si="5"/>
        <v>-71.77924999284816</v>
      </c>
      <c r="X44" s="476"/>
      <c r="Y44" s="476"/>
      <c r="Z44" s="476"/>
      <c r="AA44" s="476"/>
      <c r="AB44" s="476"/>
      <c r="AC44" s="476"/>
      <c r="AD44" s="476"/>
    </row>
    <row r="45" spans="1:30" s="406" customFormat="1" ht="45">
      <c r="A45" s="491">
        <v>32</v>
      </c>
      <c r="B45" s="433" t="s">
        <v>400</v>
      </c>
      <c r="C45" s="408">
        <v>60254084.098803274</v>
      </c>
      <c r="D45" s="408">
        <v>64494.785857825475</v>
      </c>
      <c r="E45" s="408">
        <v>6004175.726556448</v>
      </c>
      <c r="F45" s="408">
        <v>828989.5968163938</v>
      </c>
      <c r="G45" s="409">
        <f t="shared" si="0"/>
        <v>67151744.20803395</v>
      </c>
      <c r="H45" s="419">
        <v>4</v>
      </c>
      <c r="I45" s="410" t="s">
        <v>192</v>
      </c>
      <c r="J45" s="462">
        <f t="shared" si="1"/>
        <v>16787936.052008487</v>
      </c>
      <c r="K45" s="503">
        <v>35</v>
      </c>
      <c r="L45" s="499" t="s">
        <v>237</v>
      </c>
      <c r="M45" s="50">
        <v>9568960.42</v>
      </c>
      <c r="N45" s="50">
        <v>77504.87</v>
      </c>
      <c r="O45" s="50">
        <v>544304.46</v>
      </c>
      <c r="P45" s="50">
        <v>853125.73</v>
      </c>
      <c r="Q45" s="136">
        <v>11043895.48</v>
      </c>
      <c r="R45" s="350">
        <v>4</v>
      </c>
      <c r="S45" s="355" t="s">
        <v>192</v>
      </c>
      <c r="T45" s="480">
        <f t="shared" si="2"/>
        <v>2760973.87</v>
      </c>
      <c r="U45" s="484">
        <f t="shared" si="3"/>
        <v>276097287</v>
      </c>
      <c r="V45" s="412">
        <f t="shared" si="4"/>
        <v>0</v>
      </c>
      <c r="W45" s="413">
        <f t="shared" si="5"/>
        <v>-83.55382185489275</v>
      </c>
      <c r="X45" s="476"/>
      <c r="Y45" s="476"/>
      <c r="Z45" s="476"/>
      <c r="AA45" s="476"/>
      <c r="AB45" s="476"/>
      <c r="AC45" s="476"/>
      <c r="AD45" s="476"/>
    </row>
    <row r="46" spans="1:30" ht="22.5">
      <c r="A46" s="491">
        <v>33</v>
      </c>
      <c r="B46" s="433" t="s">
        <v>302</v>
      </c>
      <c r="C46" s="408">
        <v>62974506.1823672</v>
      </c>
      <c r="D46" s="408">
        <v>136686.85332200816</v>
      </c>
      <c r="E46" s="408">
        <v>5962699.95681884</v>
      </c>
      <c r="F46" s="408">
        <v>1181642.189956639</v>
      </c>
      <c r="G46" s="409">
        <f t="shared" si="0"/>
        <v>70255535.18246467</v>
      </c>
      <c r="H46" s="419">
        <v>4</v>
      </c>
      <c r="I46" s="410" t="s">
        <v>191</v>
      </c>
      <c r="J46" s="462">
        <f t="shared" si="1"/>
        <v>17563883.79561617</v>
      </c>
      <c r="K46" s="503">
        <v>36</v>
      </c>
      <c r="L46" s="499" t="s">
        <v>210</v>
      </c>
      <c r="M46" s="50">
        <v>4953350.46</v>
      </c>
      <c r="N46" s="50">
        <v>402.89</v>
      </c>
      <c r="O46" s="50">
        <v>291096.41</v>
      </c>
      <c r="P46" s="50">
        <v>145210.89</v>
      </c>
      <c r="Q46" s="136">
        <v>5390060.649999999</v>
      </c>
      <c r="R46" s="350">
        <v>4</v>
      </c>
      <c r="S46" s="355" t="s">
        <v>188</v>
      </c>
      <c r="T46" s="480">
        <f t="shared" si="2"/>
        <v>1347515.1624999999</v>
      </c>
      <c r="U46" s="484">
        <f t="shared" si="3"/>
        <v>134751416.25</v>
      </c>
      <c r="V46" s="412">
        <f t="shared" si="4"/>
        <v>0</v>
      </c>
      <c r="W46" s="413">
        <f t="shared" si="5"/>
        <v>-92.32792030407118</v>
      </c>
      <c r="X46" s="476"/>
      <c r="Y46" s="476"/>
      <c r="Z46" s="476"/>
      <c r="AA46" s="476"/>
      <c r="AB46" s="476"/>
      <c r="AC46" s="476"/>
      <c r="AD46" s="476"/>
    </row>
    <row r="47" spans="1:29" ht="22.5">
      <c r="A47" s="494">
        <v>34</v>
      </c>
      <c r="B47" s="434" t="s">
        <v>238</v>
      </c>
      <c r="C47" s="435">
        <v>91517004.91057804</v>
      </c>
      <c r="D47" s="435">
        <v>925060.3051205669</v>
      </c>
      <c r="E47" s="435">
        <v>6004175.726556448</v>
      </c>
      <c r="F47" s="435">
        <v>4945091.219954152</v>
      </c>
      <c r="G47" s="436">
        <f t="shared" si="0"/>
        <v>103391332.16220921</v>
      </c>
      <c r="H47" s="437">
        <v>2</v>
      </c>
      <c r="I47" s="438" t="s">
        <v>188</v>
      </c>
      <c r="J47" s="468">
        <f t="shared" si="1"/>
        <v>51695666.08110461</v>
      </c>
      <c r="K47" s="503">
        <v>37</v>
      </c>
      <c r="L47" s="499" t="s">
        <v>238</v>
      </c>
      <c r="M47" s="50">
        <v>49546853.44</v>
      </c>
      <c r="N47" s="50">
        <v>1279.12</v>
      </c>
      <c r="O47" s="50">
        <v>2911468.53</v>
      </c>
      <c r="P47" s="50">
        <v>653526.17</v>
      </c>
      <c r="Q47" s="136">
        <v>53113127.26</v>
      </c>
      <c r="R47" s="350">
        <v>15</v>
      </c>
      <c r="S47" s="355" t="s">
        <v>191</v>
      </c>
      <c r="T47" s="480">
        <f>SUM(Q47/R47)</f>
        <v>3540875.1506666667</v>
      </c>
      <c r="U47" s="484">
        <f t="shared" si="3"/>
        <v>2655656263</v>
      </c>
      <c r="V47" s="412">
        <f t="shared" si="4"/>
        <v>650</v>
      </c>
      <c r="W47" s="413">
        <f t="shared" si="5"/>
        <v>-93.15053771604096</v>
      </c>
      <c r="X47" s="476"/>
      <c r="Y47" s="476"/>
      <c r="Z47" s="476"/>
      <c r="AA47" s="476"/>
      <c r="AB47" s="476"/>
      <c r="AC47" s="476"/>
    </row>
    <row r="48" spans="1:30" s="442" customFormat="1" ht="23.25" thickBot="1">
      <c r="A48" s="495"/>
      <c r="B48" s="439" t="s">
        <v>7</v>
      </c>
      <c r="C48" s="440">
        <f>SUM(C8:C47)</f>
        <v>2973600949.5599976</v>
      </c>
      <c r="D48" s="440">
        <f>SUM(D8:D47)</f>
        <v>535044781.0600001</v>
      </c>
      <c r="E48" s="440">
        <f>SUM(E8:E47)</f>
        <v>227816946.01999992</v>
      </c>
      <c r="F48" s="440">
        <f>SUM(F8:F47)</f>
        <v>49835529.519999966</v>
      </c>
      <c r="G48" s="440">
        <f>SUM(G8:G47)</f>
        <v>3786298206.159998</v>
      </c>
      <c r="H48" s="440"/>
      <c r="I48" s="441"/>
      <c r="J48" s="469"/>
      <c r="K48" s="506"/>
      <c r="L48" s="501" t="s">
        <v>7</v>
      </c>
      <c r="M48" s="472">
        <f>SUM(M8:M47)</f>
        <v>3280439762.01</v>
      </c>
      <c r="N48" s="472">
        <f>SUM(N8:N47)</f>
        <v>150010302.62999997</v>
      </c>
      <c r="O48" s="472">
        <f>SUM(O8:O47)</f>
        <v>213522287.91999996</v>
      </c>
      <c r="P48" s="472">
        <f>SUM(P8:P47)</f>
        <v>56585352.18999999</v>
      </c>
      <c r="Q48" s="472">
        <f>SUM(Q8:Q47)</f>
        <v>3700557704.75</v>
      </c>
      <c r="R48" s="471"/>
      <c r="S48" s="473"/>
      <c r="T48" s="482"/>
      <c r="U48" s="487"/>
      <c r="V48" s="474"/>
      <c r="W48" s="475"/>
      <c r="X48" s="477"/>
      <c r="Y48" s="477"/>
      <c r="Z48" s="477"/>
      <c r="AA48" s="477"/>
      <c r="AB48" s="477"/>
      <c r="AC48" s="478"/>
      <c r="AD48" s="478"/>
    </row>
    <row r="49" spans="2:30" ht="22.5">
      <c r="B49" s="444"/>
      <c r="T49" s="449"/>
      <c r="U49" s="450"/>
      <c r="V49" s="451"/>
      <c r="W49" s="451"/>
      <c r="Z49" s="476"/>
      <c r="AA49" s="476"/>
      <c r="AB49" s="476"/>
      <c r="AC49" s="478"/>
      <c r="AD49" s="478"/>
    </row>
    <row r="50" spans="3:25" ht="22.5">
      <c r="C50" s="452"/>
      <c r="T50" s="449"/>
      <c r="U50" s="450"/>
      <c r="V50" s="365"/>
      <c r="W50" s="365"/>
      <c r="Y50" s="478"/>
    </row>
    <row r="51" spans="3:28" ht="22.5">
      <c r="C51" s="452"/>
      <c r="T51" s="449"/>
      <c r="U51" s="370"/>
      <c r="V51" s="370"/>
      <c r="W51" s="370"/>
      <c r="Z51" s="478"/>
      <c r="AA51" s="478"/>
      <c r="AB51" s="478"/>
    </row>
    <row r="52" spans="1:24" ht="22.5">
      <c r="A52" s="497"/>
      <c r="B52" s="452"/>
      <c r="C52" s="452"/>
      <c r="U52" s="454"/>
      <c r="V52" s="454"/>
      <c r="W52" s="454"/>
      <c r="X52" s="478"/>
    </row>
    <row r="53" spans="1:23" ht="22.5">
      <c r="A53" s="497"/>
      <c r="B53" s="452"/>
      <c r="C53" s="452"/>
      <c r="U53" s="455"/>
      <c r="V53" s="455"/>
      <c r="W53" s="455"/>
    </row>
    <row r="54" spans="1:23" ht="22.5">
      <c r="A54" s="497"/>
      <c r="B54" s="452"/>
      <c r="C54" s="452"/>
      <c r="U54" s="455"/>
      <c r="V54" s="455"/>
      <c r="W54" s="455"/>
    </row>
    <row r="55" spans="1:23" ht="22.5">
      <c r="A55" s="497"/>
      <c r="B55" s="452"/>
      <c r="C55" s="452"/>
      <c r="U55" s="455"/>
      <c r="V55" s="455"/>
      <c r="W55" s="455"/>
    </row>
    <row r="56" spans="21:23" ht="22.5">
      <c r="U56" s="455"/>
      <c r="V56" s="455"/>
      <c r="W56" s="455"/>
    </row>
    <row r="57" spans="21:23" ht="22.5">
      <c r="U57" s="455"/>
      <c r="V57" s="455"/>
      <c r="W57" s="455"/>
    </row>
    <row r="58" spans="21:23" ht="22.5">
      <c r="U58" s="455"/>
      <c r="V58" s="455"/>
      <c r="W58" s="455"/>
    </row>
    <row r="59" spans="21:23" ht="22.5">
      <c r="U59" s="455"/>
      <c r="V59" s="455"/>
      <c r="W59" s="455"/>
    </row>
    <row r="60" spans="21:23" ht="22.5">
      <c r="U60" s="455"/>
      <c r="V60" s="455"/>
      <c r="W60" s="455"/>
    </row>
    <row r="61" spans="21:23" ht="22.5">
      <c r="U61" s="455"/>
      <c r="V61" s="455"/>
      <c r="W61" s="455"/>
    </row>
    <row r="62" spans="21:23" ht="22.5">
      <c r="U62" s="455"/>
      <c r="V62" s="455"/>
      <c r="W62" s="455"/>
    </row>
    <row r="63" spans="21:23" ht="22.5">
      <c r="U63" s="455"/>
      <c r="V63" s="455"/>
      <c r="W63" s="455"/>
    </row>
    <row r="64" spans="21:23" ht="22.5">
      <c r="U64" s="455"/>
      <c r="V64" s="455"/>
      <c r="W64" s="455"/>
    </row>
    <row r="65" spans="21:23" ht="22.5">
      <c r="U65" s="455"/>
      <c r="V65" s="455"/>
      <c r="W65" s="455"/>
    </row>
    <row r="66" spans="21:23" ht="22.5">
      <c r="U66" s="455"/>
      <c r="V66" s="455"/>
      <c r="W66" s="455"/>
    </row>
    <row r="67" spans="21:23" ht="22.5">
      <c r="U67" s="455"/>
      <c r="V67" s="456"/>
      <c r="W67" s="456"/>
    </row>
    <row r="68" ht="22.5">
      <c r="U68" s="456"/>
    </row>
  </sheetData>
  <sheetProtection/>
  <mergeCells count="6">
    <mergeCell ref="U3:W3"/>
    <mergeCell ref="A3:J3"/>
    <mergeCell ref="K2:O2"/>
    <mergeCell ref="K3:T3"/>
    <mergeCell ref="A4:B7"/>
    <mergeCell ref="K4:L7"/>
  </mergeCells>
  <printOptions/>
  <pageMargins left="0.1968503937007874" right="0" top="0.7874015748031497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57421875" style="511" customWidth="1"/>
    <col min="2" max="2" width="19.7109375" style="511" customWidth="1"/>
    <col min="3" max="3" width="9.140625" style="512" customWidth="1"/>
    <col min="4" max="4" width="148.7109375" style="510" customWidth="1"/>
    <col min="5" max="16384" width="9.140625" style="507" customWidth="1"/>
  </cols>
  <sheetData>
    <row r="1" ht="24.75">
      <c r="A1" s="530" t="s">
        <v>375</v>
      </c>
    </row>
    <row r="2" ht="16.5" customHeight="1">
      <c r="B2" s="513"/>
    </row>
    <row r="3" spans="1:4" ht="24.75">
      <c r="A3" s="531" t="s">
        <v>425</v>
      </c>
      <c r="B3" s="531" t="s">
        <v>426</v>
      </c>
      <c r="C3" s="531" t="s">
        <v>406</v>
      </c>
      <c r="D3" s="532" t="s">
        <v>405</v>
      </c>
    </row>
    <row r="4" spans="1:5" ht="45.75">
      <c r="A4" s="533" t="s">
        <v>424</v>
      </c>
      <c r="B4" s="534">
        <v>1</v>
      </c>
      <c r="C4" s="533" t="s">
        <v>406</v>
      </c>
      <c r="D4" s="536" t="s">
        <v>407</v>
      </c>
      <c r="E4" s="509"/>
    </row>
    <row r="5" spans="1:5" ht="24.75">
      <c r="A5" s="533" t="s">
        <v>424</v>
      </c>
      <c r="B5" s="534">
        <v>2</v>
      </c>
      <c r="C5" s="533" t="s">
        <v>406</v>
      </c>
      <c r="D5" s="536" t="s">
        <v>408</v>
      </c>
      <c r="E5" s="509"/>
    </row>
    <row r="6" spans="1:4" ht="49.5">
      <c r="A6" s="533" t="s">
        <v>424</v>
      </c>
      <c r="B6" s="534">
        <v>5</v>
      </c>
      <c r="C6" s="533" t="s">
        <v>406</v>
      </c>
      <c r="D6" s="535" t="s">
        <v>409</v>
      </c>
    </row>
    <row r="7" spans="1:4" ht="24.75">
      <c r="A7" s="533" t="s">
        <v>424</v>
      </c>
      <c r="B7" s="534">
        <v>6</v>
      </c>
      <c r="C7" s="533" t="s">
        <v>406</v>
      </c>
      <c r="D7" s="535" t="s">
        <v>410</v>
      </c>
    </row>
    <row r="8" spans="1:4" ht="49.5">
      <c r="A8" s="533" t="s">
        <v>424</v>
      </c>
      <c r="B8" s="534">
        <v>7</v>
      </c>
      <c r="C8" s="533" t="s">
        <v>406</v>
      </c>
      <c r="D8" s="535" t="s">
        <v>411</v>
      </c>
    </row>
    <row r="9" spans="1:4" ht="45.75">
      <c r="A9" s="533" t="s">
        <v>424</v>
      </c>
      <c r="B9" s="534">
        <v>8</v>
      </c>
      <c r="C9" s="533" t="s">
        <v>406</v>
      </c>
      <c r="D9" s="536" t="s">
        <v>412</v>
      </c>
    </row>
    <row r="10" spans="1:4" ht="24.75">
      <c r="A10" s="533" t="s">
        <v>424</v>
      </c>
      <c r="B10" s="534" t="s">
        <v>427</v>
      </c>
      <c r="C10" s="533" t="s">
        <v>413</v>
      </c>
      <c r="D10" s="535" t="s">
        <v>414</v>
      </c>
    </row>
    <row r="11" spans="1:4" ht="24.75">
      <c r="A11" s="533" t="s">
        <v>424</v>
      </c>
      <c r="B11" s="534">
        <v>13</v>
      </c>
      <c r="C11" s="533" t="s">
        <v>406</v>
      </c>
      <c r="D11" s="535" t="s">
        <v>415</v>
      </c>
    </row>
    <row r="12" spans="1:4" ht="24.75">
      <c r="A12" s="533" t="s">
        <v>424</v>
      </c>
      <c r="B12" s="534">
        <v>14</v>
      </c>
      <c r="C12" s="533" t="s">
        <v>406</v>
      </c>
      <c r="D12" s="535" t="s">
        <v>416</v>
      </c>
    </row>
    <row r="13" spans="1:4" ht="49.5">
      <c r="A13" s="533" t="s">
        <v>424</v>
      </c>
      <c r="B13" s="534">
        <v>15</v>
      </c>
      <c r="C13" s="533" t="s">
        <v>406</v>
      </c>
      <c r="D13" s="535" t="s">
        <v>417</v>
      </c>
    </row>
    <row r="14" spans="1:4" ht="24.75">
      <c r="A14" s="533" t="s">
        <v>424</v>
      </c>
      <c r="B14" s="534">
        <v>17</v>
      </c>
      <c r="C14" s="533" t="s">
        <v>406</v>
      </c>
      <c r="D14" s="535" t="s">
        <v>418</v>
      </c>
    </row>
    <row r="15" spans="1:4" ht="24.75">
      <c r="A15" s="533" t="s">
        <v>424</v>
      </c>
      <c r="B15" s="534">
        <v>18</v>
      </c>
      <c r="C15" s="533" t="s">
        <v>406</v>
      </c>
      <c r="D15" s="535" t="s">
        <v>419</v>
      </c>
    </row>
    <row r="16" spans="1:4" ht="24.75">
      <c r="A16" s="533" t="s">
        <v>424</v>
      </c>
      <c r="B16" s="534">
        <v>19</v>
      </c>
      <c r="C16" s="533" t="s">
        <v>406</v>
      </c>
      <c r="D16" s="535" t="s">
        <v>419</v>
      </c>
    </row>
    <row r="17" spans="1:4" ht="49.5">
      <c r="A17" s="533" t="s">
        <v>424</v>
      </c>
      <c r="B17" s="534">
        <v>20</v>
      </c>
      <c r="C17" s="533" t="s">
        <v>406</v>
      </c>
      <c r="D17" s="535" t="s">
        <v>420</v>
      </c>
    </row>
    <row r="18" spans="1:4" ht="24.75">
      <c r="A18" s="533" t="s">
        <v>424</v>
      </c>
      <c r="B18" s="534">
        <v>23</v>
      </c>
      <c r="C18" s="533" t="s">
        <v>406</v>
      </c>
      <c r="D18" s="535" t="s">
        <v>421</v>
      </c>
    </row>
    <row r="19" spans="1:4" ht="24.75">
      <c r="A19" s="533" t="s">
        <v>424</v>
      </c>
      <c r="B19" s="534">
        <v>24</v>
      </c>
      <c r="C19" s="533" t="s">
        <v>406</v>
      </c>
      <c r="D19" s="535" t="s">
        <v>422</v>
      </c>
    </row>
    <row r="20" spans="1:4" ht="24.75">
      <c r="A20" s="533" t="s">
        <v>424</v>
      </c>
      <c r="B20" s="534">
        <v>25</v>
      </c>
      <c r="C20" s="533" t="s">
        <v>406</v>
      </c>
      <c r="D20" s="535" t="s">
        <v>421</v>
      </c>
    </row>
    <row r="21" spans="1:4" ht="24.75">
      <c r="A21" s="533" t="s">
        <v>424</v>
      </c>
      <c r="B21" s="534">
        <v>26</v>
      </c>
      <c r="C21" s="533" t="s">
        <v>406</v>
      </c>
      <c r="D21" s="535" t="s">
        <v>421</v>
      </c>
    </row>
    <row r="22" spans="1:4" ht="24.75">
      <c r="A22" s="533" t="s">
        <v>424</v>
      </c>
      <c r="B22" s="534">
        <v>27</v>
      </c>
      <c r="C22" s="533" t="s">
        <v>406</v>
      </c>
      <c r="D22" s="535" t="s">
        <v>421</v>
      </c>
    </row>
    <row r="23" spans="1:4" ht="24.75">
      <c r="A23" s="533" t="s">
        <v>424</v>
      </c>
      <c r="B23" s="534">
        <v>28</v>
      </c>
      <c r="C23" s="533" t="s">
        <v>406</v>
      </c>
      <c r="D23" s="535" t="s">
        <v>421</v>
      </c>
    </row>
    <row r="24" spans="1:4" ht="24.75">
      <c r="A24" s="533" t="s">
        <v>424</v>
      </c>
      <c r="B24" s="534">
        <v>29</v>
      </c>
      <c r="C24" s="533" t="s">
        <v>406</v>
      </c>
      <c r="D24" s="535" t="s">
        <v>421</v>
      </c>
    </row>
    <row r="25" spans="1:4" ht="24.75">
      <c r="A25" s="533" t="s">
        <v>424</v>
      </c>
      <c r="B25" s="534">
        <v>30</v>
      </c>
      <c r="C25" s="533" t="s">
        <v>406</v>
      </c>
      <c r="D25" s="535" t="s">
        <v>421</v>
      </c>
    </row>
    <row r="26" spans="1:4" ht="24.75">
      <c r="A26" s="533" t="s">
        <v>424</v>
      </c>
      <c r="B26" s="534">
        <v>31</v>
      </c>
      <c r="C26" s="533" t="s">
        <v>406</v>
      </c>
      <c r="D26" s="535" t="s">
        <v>421</v>
      </c>
    </row>
    <row r="27" spans="1:4" ht="24.75">
      <c r="A27" s="533" t="s">
        <v>424</v>
      </c>
      <c r="B27" s="534">
        <v>32</v>
      </c>
      <c r="C27" s="533" t="s">
        <v>406</v>
      </c>
      <c r="D27" s="535" t="s">
        <v>421</v>
      </c>
    </row>
    <row r="28" spans="1:4" ht="24.75">
      <c r="A28" s="533" t="s">
        <v>424</v>
      </c>
      <c r="B28" s="534">
        <v>33</v>
      </c>
      <c r="C28" s="533" t="s">
        <v>406</v>
      </c>
      <c r="D28" s="535" t="s">
        <v>421</v>
      </c>
    </row>
    <row r="29" spans="1:4" ht="24.75">
      <c r="A29" s="533" t="s">
        <v>424</v>
      </c>
      <c r="B29" s="534">
        <v>34</v>
      </c>
      <c r="C29" s="533" t="s">
        <v>406</v>
      </c>
      <c r="D29" s="535" t="s">
        <v>423</v>
      </c>
    </row>
    <row r="30" spans="1:4" ht="24.75">
      <c r="A30" s="533" t="s">
        <v>424</v>
      </c>
      <c r="B30" s="534">
        <v>35</v>
      </c>
      <c r="C30" s="533" t="s">
        <v>406</v>
      </c>
      <c r="D30" s="535" t="s">
        <v>421</v>
      </c>
    </row>
    <row r="31" spans="1:4" ht="24.75">
      <c r="A31" s="533" t="s">
        <v>424</v>
      </c>
      <c r="B31" s="534">
        <v>36</v>
      </c>
      <c r="C31" s="533" t="s">
        <v>406</v>
      </c>
      <c r="D31" s="535" t="s">
        <v>421</v>
      </c>
    </row>
    <row r="32" spans="1:4" ht="24.75">
      <c r="A32" s="533" t="s">
        <v>424</v>
      </c>
      <c r="B32" s="534">
        <v>37</v>
      </c>
      <c r="C32" s="533" t="s">
        <v>406</v>
      </c>
      <c r="D32" s="535" t="s">
        <v>421</v>
      </c>
    </row>
    <row r="33" ht="24.75">
      <c r="B33" s="514"/>
    </row>
  </sheetData>
  <sheetProtection/>
  <printOptions/>
  <pageMargins left="0.53" right="0.16" top="0.7480314960629921" bottom="0.65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25"/>
  <sheetViews>
    <sheetView zoomScalePageLayoutView="0" workbookViewId="0" topLeftCell="A1">
      <selection activeCell="A1" sqref="A1:T25"/>
    </sheetView>
  </sheetViews>
  <sheetFormatPr defaultColWidth="9.140625" defaultRowHeight="12.75"/>
  <cols>
    <col min="1" max="1" width="64.57421875" style="254" bestFit="1" customWidth="1"/>
    <col min="2" max="2" width="17.7109375" style="254" bestFit="1" customWidth="1"/>
    <col min="3" max="3" width="15.8515625" style="254" bestFit="1" customWidth="1"/>
    <col min="4" max="4" width="15.57421875" style="254" bestFit="1" customWidth="1"/>
    <col min="5" max="5" width="15.00390625" style="254" bestFit="1" customWidth="1"/>
    <col min="6" max="6" width="18.28125" style="254" bestFit="1" customWidth="1"/>
    <col min="7" max="7" width="15.57421875" style="254" bestFit="1" customWidth="1"/>
    <col min="8" max="8" width="6.140625" style="254" bestFit="1" customWidth="1"/>
    <col min="9" max="9" width="17.00390625" style="254" bestFit="1" customWidth="1"/>
    <col min="10" max="10" width="16.28125" style="254" bestFit="1" customWidth="1"/>
    <col min="11" max="11" width="16.00390625" style="254" bestFit="1" customWidth="1"/>
    <col min="12" max="13" width="14.421875" style="254" bestFit="1" customWidth="1"/>
    <col min="14" max="14" width="15.57421875" style="254" bestFit="1" customWidth="1"/>
    <col min="15" max="15" width="17.28125" style="254" bestFit="1" customWidth="1"/>
    <col min="16" max="16" width="6.140625" style="254" bestFit="1" customWidth="1"/>
    <col min="17" max="17" width="14.8515625" style="254" bestFit="1" customWidth="1"/>
    <col min="18" max="18" width="9.57421875" style="254" customWidth="1"/>
    <col min="19" max="19" width="8.8515625" style="254" bestFit="1" customWidth="1"/>
    <col min="20" max="20" width="10.8515625" style="254" customWidth="1"/>
    <col min="21" max="16384" width="9.140625" style="254" customWidth="1"/>
  </cols>
  <sheetData>
    <row r="1" spans="1:20" ht="20.25">
      <c r="A1" s="791" t="s">
        <v>34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</row>
    <row r="2" spans="1:20" ht="20.25">
      <c r="A2" s="255" t="s">
        <v>369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</row>
    <row r="3" spans="1:20" ht="21" thickBot="1">
      <c r="A3" s="792" t="s">
        <v>53</v>
      </c>
      <c r="B3" s="792"/>
      <c r="C3" s="792"/>
      <c r="D3" s="792"/>
      <c r="E3" s="792"/>
      <c r="F3" s="792"/>
      <c r="G3" s="792"/>
      <c r="H3" s="792"/>
      <c r="I3" s="792"/>
      <c r="J3" s="793" t="s">
        <v>37</v>
      </c>
      <c r="K3" s="793"/>
      <c r="L3" s="793"/>
      <c r="M3" s="793"/>
      <c r="N3" s="793"/>
      <c r="O3" s="793"/>
      <c r="P3" s="793"/>
      <c r="Q3" s="793"/>
      <c r="R3" s="792" t="s">
        <v>38</v>
      </c>
      <c r="S3" s="792"/>
      <c r="T3" s="792"/>
    </row>
    <row r="4" spans="1:20" ht="20.25">
      <c r="A4" s="263"/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 t="s">
        <v>41</v>
      </c>
      <c r="S4" s="265" t="s">
        <v>26</v>
      </c>
      <c r="T4" s="265" t="s">
        <v>41</v>
      </c>
    </row>
    <row r="5" spans="1:20" ht="20.25">
      <c r="A5" s="266" t="s">
        <v>54</v>
      </c>
      <c r="B5" s="266" t="s">
        <v>21</v>
      </c>
      <c r="C5" s="266" t="s">
        <v>39</v>
      </c>
      <c r="D5" s="266" t="s">
        <v>6</v>
      </c>
      <c r="E5" s="266" t="s">
        <v>40</v>
      </c>
      <c r="F5" s="266" t="s">
        <v>41</v>
      </c>
      <c r="G5" s="266" t="s">
        <v>25</v>
      </c>
      <c r="H5" s="266" t="s">
        <v>42</v>
      </c>
      <c r="I5" s="266" t="s">
        <v>41</v>
      </c>
      <c r="J5" s="266" t="s">
        <v>21</v>
      </c>
      <c r="K5" s="266" t="s">
        <v>43</v>
      </c>
      <c r="L5" s="266" t="s">
        <v>6</v>
      </c>
      <c r="M5" s="266" t="s">
        <v>40</v>
      </c>
      <c r="N5" s="266" t="s">
        <v>41</v>
      </c>
      <c r="O5" s="266" t="s">
        <v>25</v>
      </c>
      <c r="P5" s="266" t="s">
        <v>42</v>
      </c>
      <c r="Q5" s="266" t="s">
        <v>41</v>
      </c>
      <c r="R5" s="266" t="s">
        <v>48</v>
      </c>
      <c r="S5" s="267" t="s">
        <v>51</v>
      </c>
      <c r="T5" s="267" t="s">
        <v>50</v>
      </c>
    </row>
    <row r="6" spans="1:20" ht="20.25">
      <c r="A6" s="268"/>
      <c r="B6" s="266" t="s">
        <v>44</v>
      </c>
      <c r="C6" s="266" t="s">
        <v>44</v>
      </c>
      <c r="D6" s="266"/>
      <c r="E6" s="266" t="s">
        <v>45</v>
      </c>
      <c r="F6" s="266" t="s">
        <v>7</v>
      </c>
      <c r="G6" s="266"/>
      <c r="H6" s="266" t="s">
        <v>46</v>
      </c>
      <c r="I6" s="266" t="s">
        <v>47</v>
      </c>
      <c r="J6" s="266" t="s">
        <v>44</v>
      </c>
      <c r="K6" s="266" t="s">
        <v>44</v>
      </c>
      <c r="L6" s="266"/>
      <c r="M6" s="266" t="s">
        <v>45</v>
      </c>
      <c r="N6" s="266" t="s">
        <v>7</v>
      </c>
      <c r="O6" s="266"/>
      <c r="P6" s="266" t="s">
        <v>46</v>
      </c>
      <c r="Q6" s="266" t="s">
        <v>47</v>
      </c>
      <c r="R6" s="266" t="s">
        <v>51</v>
      </c>
      <c r="S6" s="267" t="s">
        <v>52</v>
      </c>
      <c r="T6" s="267" t="s">
        <v>51</v>
      </c>
    </row>
    <row r="7" spans="1:20" ht="20.25">
      <c r="A7" s="269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 t="s">
        <v>52</v>
      </c>
      <c r="S7" s="271"/>
      <c r="T7" s="271" t="s">
        <v>52</v>
      </c>
    </row>
    <row r="8" spans="1:20" ht="20.25">
      <c r="A8" s="257" t="s">
        <v>265</v>
      </c>
      <c r="B8" s="259">
        <v>380024319.53426147</v>
      </c>
      <c r="C8" s="259">
        <v>89694339.1195674</v>
      </c>
      <c r="D8" s="259">
        <v>12460843.866523009</v>
      </c>
      <c r="E8" s="259">
        <v>10963074.848546037</v>
      </c>
      <c r="F8" s="259">
        <v>493142577.368898</v>
      </c>
      <c r="G8" s="262">
        <v>67739260.32</v>
      </c>
      <c r="H8" s="262" t="s">
        <v>181</v>
      </c>
      <c r="I8" s="258">
        <f>SUM(F8/G8)</f>
        <v>7.2800112525482925</v>
      </c>
      <c r="J8" s="259">
        <v>837186447.48</v>
      </c>
      <c r="K8" s="259">
        <v>18755590.150000002</v>
      </c>
      <c r="L8" s="259">
        <v>49656275.09</v>
      </c>
      <c r="M8" s="259">
        <v>19154340.369999997</v>
      </c>
      <c r="N8" s="259">
        <f>SUM(J8:M8)</f>
        <v>924752653.09</v>
      </c>
      <c r="O8" s="22">
        <v>67739260.32</v>
      </c>
      <c r="P8" s="262" t="s">
        <v>181</v>
      </c>
      <c r="Q8" s="259">
        <f>SUM(N8/O8)</f>
        <v>13.65164970390099</v>
      </c>
      <c r="R8" s="259">
        <f>SUM(N8-F8)*100/F8</f>
        <v>87.52237091834677</v>
      </c>
      <c r="S8" s="259">
        <f>SUM(O8-G8)*100/G8</f>
        <v>0</v>
      </c>
      <c r="T8" s="259">
        <f>SUM(Q8-I8)*100/I8</f>
        <v>87.52237091834675</v>
      </c>
    </row>
    <row r="9" spans="1:20" ht="24.75">
      <c r="A9" s="257" t="s">
        <v>266</v>
      </c>
      <c r="B9" s="259">
        <v>179655607.94084078</v>
      </c>
      <c r="C9" s="259">
        <v>19244296.123203866</v>
      </c>
      <c r="D9" s="259">
        <v>11855593.121527592</v>
      </c>
      <c r="E9" s="259">
        <v>1816197.261085546</v>
      </c>
      <c r="F9" s="259">
        <v>212571694.44665778</v>
      </c>
      <c r="G9" s="262">
        <v>36500</v>
      </c>
      <c r="H9" s="262" t="s">
        <v>183</v>
      </c>
      <c r="I9" s="258">
        <f aca="true" t="shared" si="0" ref="I9:I14">SUM(F9/G9)</f>
        <v>5823.88203963446</v>
      </c>
      <c r="J9" s="259">
        <v>168753433.75</v>
      </c>
      <c r="K9" s="259">
        <v>8368329.640000001</v>
      </c>
      <c r="L9" s="259">
        <v>8638210.81</v>
      </c>
      <c r="M9" s="259">
        <v>2226277.33</v>
      </c>
      <c r="N9" s="259">
        <f aca="true" t="shared" si="1" ref="N9:N14">SUM(J9:M9)</f>
        <v>187986251.53</v>
      </c>
      <c r="O9" s="137">
        <v>38678</v>
      </c>
      <c r="P9" s="262" t="s">
        <v>183</v>
      </c>
      <c r="Q9" s="259">
        <v>900.8051015000001</v>
      </c>
      <c r="R9" s="259">
        <f aca="true" t="shared" si="2" ref="R9:R14">SUM(N9-F9)*100/F9</f>
        <v>-11.565718088975006</v>
      </c>
      <c r="S9" s="259">
        <f aca="true" t="shared" si="3" ref="S9:S14">SUM(O9-G9)*100/G9</f>
        <v>5.967123287671233</v>
      </c>
      <c r="T9" s="259">
        <f aca="true" t="shared" si="4" ref="T9:T14">SUM(Q9-I9)*100/I9</f>
        <v>-84.5325661582847</v>
      </c>
    </row>
    <row r="10" spans="1:20" ht="24.75">
      <c r="A10" s="257" t="s">
        <v>206</v>
      </c>
      <c r="B10" s="259">
        <v>1066283400.3426799</v>
      </c>
      <c r="C10" s="259">
        <v>393616851.92900693</v>
      </c>
      <c r="D10" s="259">
        <v>60632238.94406856</v>
      </c>
      <c r="E10" s="259">
        <v>8776211.133975163</v>
      </c>
      <c r="F10" s="259">
        <v>1529308702.3497303</v>
      </c>
      <c r="G10" s="262">
        <v>393247</v>
      </c>
      <c r="H10" s="262" t="s">
        <v>181</v>
      </c>
      <c r="I10" s="258">
        <f t="shared" si="0"/>
        <v>3888.926558498171</v>
      </c>
      <c r="J10" s="259">
        <v>1549074820.1299999</v>
      </c>
      <c r="K10" s="259">
        <v>109355398.57000001</v>
      </c>
      <c r="L10" s="259">
        <v>74474548.80999999</v>
      </c>
      <c r="M10" s="259">
        <v>14472726.61</v>
      </c>
      <c r="N10" s="259">
        <f t="shared" si="1"/>
        <v>1747377494.1199996</v>
      </c>
      <c r="O10" s="84">
        <v>530439</v>
      </c>
      <c r="P10" s="262" t="s">
        <v>181</v>
      </c>
      <c r="Q10" s="259">
        <v>679.8559569149328</v>
      </c>
      <c r="R10" s="259">
        <f t="shared" si="2"/>
        <v>14.259304968003791</v>
      </c>
      <c r="S10" s="259">
        <f t="shared" si="3"/>
        <v>34.88697943023087</v>
      </c>
      <c r="T10" s="259">
        <f t="shared" si="4"/>
        <v>-82.51815901667527</v>
      </c>
    </row>
    <row r="11" spans="1:20" ht="24.75">
      <c r="A11" s="257" t="s">
        <v>207</v>
      </c>
      <c r="B11" s="259">
        <v>619531430.4915963</v>
      </c>
      <c r="C11" s="259">
        <v>28235804.87517866</v>
      </c>
      <c r="D11" s="259">
        <v>77239248.31655596</v>
      </c>
      <c r="E11" s="259">
        <v>11954470.834304677</v>
      </c>
      <c r="F11" s="259">
        <v>736960954.5176356</v>
      </c>
      <c r="G11" s="262">
        <v>217</v>
      </c>
      <c r="H11" s="262" t="s">
        <v>188</v>
      </c>
      <c r="I11" s="258">
        <f t="shared" si="0"/>
        <v>3396133.430956846</v>
      </c>
      <c r="J11" s="259">
        <v>472402385.22</v>
      </c>
      <c r="K11" s="259">
        <v>11824678.48</v>
      </c>
      <c r="L11" s="259">
        <v>67196341.77000001</v>
      </c>
      <c r="M11" s="259">
        <v>6470384.050000001</v>
      </c>
      <c r="N11" s="259">
        <f t="shared" si="1"/>
        <v>557893789.52</v>
      </c>
      <c r="O11" s="84">
        <v>572</v>
      </c>
      <c r="P11" s="262" t="s">
        <v>188</v>
      </c>
      <c r="Q11" s="259">
        <v>296044.5438872397</v>
      </c>
      <c r="R11" s="259">
        <f t="shared" si="2"/>
        <v>-24.298053227913652</v>
      </c>
      <c r="S11" s="259">
        <f t="shared" si="3"/>
        <v>163.59447004608296</v>
      </c>
      <c r="T11" s="259">
        <f t="shared" si="4"/>
        <v>-91.28289421173211</v>
      </c>
    </row>
    <row r="12" spans="1:20" ht="24.75">
      <c r="A12" s="257" t="s">
        <v>208</v>
      </c>
      <c r="B12" s="259">
        <v>130666680.72183143</v>
      </c>
      <c r="C12" s="259">
        <v>2121670.7602163176</v>
      </c>
      <c r="D12" s="259">
        <v>12130675.014806904</v>
      </c>
      <c r="E12" s="259">
        <v>1612184.3720175095</v>
      </c>
      <c r="F12" s="259">
        <v>146531210.86887217</v>
      </c>
      <c r="G12" s="262">
        <v>23187</v>
      </c>
      <c r="H12" s="262" t="s">
        <v>183</v>
      </c>
      <c r="I12" s="258">
        <f t="shared" si="0"/>
        <v>6319.541590929062</v>
      </c>
      <c r="J12" s="259">
        <v>41580807.77</v>
      </c>
      <c r="K12" s="259">
        <v>291276.74</v>
      </c>
      <c r="L12" s="259">
        <v>1970177.9200000002</v>
      </c>
      <c r="M12" s="259">
        <v>1550117.93</v>
      </c>
      <c r="N12" s="259">
        <f t="shared" si="1"/>
        <v>45392380.36000001</v>
      </c>
      <c r="O12" s="137">
        <v>16718</v>
      </c>
      <c r="P12" s="262" t="s">
        <v>183</v>
      </c>
      <c r="Q12" s="259">
        <v>332.2610431237291</v>
      </c>
      <c r="R12" s="259">
        <f t="shared" si="2"/>
        <v>-69.02203967957328</v>
      </c>
      <c r="S12" s="259">
        <f t="shared" si="3"/>
        <v>-27.899253892267218</v>
      </c>
      <c r="T12" s="259">
        <f t="shared" si="4"/>
        <v>-94.7423236584019</v>
      </c>
    </row>
    <row r="13" spans="1:20" ht="24.75">
      <c r="A13" s="257" t="s">
        <v>209</v>
      </c>
      <c r="B13" s="259">
        <v>505922505.6182101</v>
      </c>
      <c r="C13" s="259">
        <v>1206757.9477062745</v>
      </c>
      <c r="D13" s="259">
        <v>47494171.02996141</v>
      </c>
      <c r="E13" s="259">
        <v>9768299.850116884</v>
      </c>
      <c r="F13" s="259">
        <v>564391734.4459946</v>
      </c>
      <c r="G13" s="262">
        <v>5</v>
      </c>
      <c r="H13" s="262" t="s">
        <v>211</v>
      </c>
      <c r="I13" s="258">
        <f t="shared" si="0"/>
        <v>112878346.88919893</v>
      </c>
      <c r="J13" s="259">
        <v>161895014.22</v>
      </c>
      <c r="K13" s="259">
        <v>1413749.93</v>
      </c>
      <c r="L13" s="259">
        <v>8675264.99</v>
      </c>
      <c r="M13" s="259">
        <v>12057979.730000002</v>
      </c>
      <c r="N13" s="259">
        <f t="shared" si="1"/>
        <v>184042008.87</v>
      </c>
      <c r="O13" s="84">
        <v>5</v>
      </c>
      <c r="P13" s="262" t="s">
        <v>211</v>
      </c>
      <c r="Q13" s="259">
        <v>13880039.27983371</v>
      </c>
      <c r="R13" s="259">
        <f t="shared" si="2"/>
        <v>-67.39108714080388</v>
      </c>
      <c r="S13" s="259">
        <f t="shared" si="3"/>
        <v>0</v>
      </c>
      <c r="T13" s="259">
        <f t="shared" si="4"/>
        <v>-87.70354132360009</v>
      </c>
    </row>
    <row r="14" spans="1:20" ht="24.75">
      <c r="A14" s="257" t="s">
        <v>212</v>
      </c>
      <c r="B14" s="259">
        <v>91517004.91057804</v>
      </c>
      <c r="C14" s="259">
        <v>925060.3051205669</v>
      </c>
      <c r="D14" s="259">
        <v>6004175.726556448</v>
      </c>
      <c r="E14" s="259">
        <v>4945091.219954152</v>
      </c>
      <c r="F14" s="259">
        <v>103391332.16220921</v>
      </c>
      <c r="G14" s="262">
        <v>2</v>
      </c>
      <c r="H14" s="262" t="s">
        <v>188</v>
      </c>
      <c r="I14" s="258">
        <f t="shared" si="0"/>
        <v>51695666.08110461</v>
      </c>
      <c r="J14" s="259">
        <v>49546853.44</v>
      </c>
      <c r="K14" s="259">
        <v>1279.12</v>
      </c>
      <c r="L14" s="259">
        <v>2911468.53</v>
      </c>
      <c r="M14" s="259">
        <v>653526.17</v>
      </c>
      <c r="N14" s="259">
        <f t="shared" si="1"/>
        <v>53113127.26</v>
      </c>
      <c r="O14" s="84">
        <v>15</v>
      </c>
      <c r="P14" s="262" t="s">
        <v>188</v>
      </c>
      <c r="Q14" s="259">
        <v>3723632.0139902798</v>
      </c>
      <c r="R14" s="259">
        <f t="shared" si="2"/>
        <v>-48.6290328703072</v>
      </c>
      <c r="S14" s="259">
        <f t="shared" si="3"/>
        <v>650</v>
      </c>
      <c r="T14" s="259">
        <f t="shared" si="4"/>
        <v>-92.7970131806633</v>
      </c>
    </row>
    <row r="15" spans="1:20" ht="25.5" thickBot="1">
      <c r="A15" s="260" t="s">
        <v>55</v>
      </c>
      <c r="B15" s="261">
        <f>SUM(B8:B14)</f>
        <v>2973600949.559998</v>
      </c>
      <c r="C15" s="261">
        <f>SUM(C8:C14)</f>
        <v>535044781.06</v>
      </c>
      <c r="D15" s="261">
        <f>SUM(D8:D14)</f>
        <v>227816946.01999986</v>
      </c>
      <c r="E15" s="261">
        <f>SUM(E8:E14)</f>
        <v>49835529.519999966</v>
      </c>
      <c r="F15" s="261">
        <f>SUM(F8:F14)</f>
        <v>3786298206.1599975</v>
      </c>
      <c r="G15" s="261"/>
      <c r="H15" s="261"/>
      <c r="I15" s="261"/>
      <c r="J15" s="261">
        <f>SUM(J8:J14)</f>
        <v>3280439762.0099998</v>
      </c>
      <c r="K15" s="261">
        <f>SUM(K8:K14)</f>
        <v>150010302.63000003</v>
      </c>
      <c r="L15" s="261">
        <f>SUM(L8:L14)</f>
        <v>213522287.92000002</v>
      </c>
      <c r="M15" s="261">
        <f>SUM(M8:M14)</f>
        <v>56585352.190000005</v>
      </c>
      <c r="N15" s="261">
        <f>SUM(N8:N14)</f>
        <v>3700557704.75</v>
      </c>
      <c r="O15" s="261"/>
      <c r="P15" s="261"/>
      <c r="Q15" s="261"/>
      <c r="R15" s="261"/>
      <c r="S15" s="261"/>
      <c r="T15" s="261"/>
    </row>
    <row r="16" ht="25.5" thickTop="1"/>
    <row r="17" spans="1:3" ht="27">
      <c r="A17" s="339" t="s">
        <v>376</v>
      </c>
      <c r="B17" s="341"/>
      <c r="C17" s="341"/>
    </row>
    <row r="18" spans="1:3" ht="16.5" customHeight="1">
      <c r="A18" s="341"/>
      <c r="B18" s="341"/>
      <c r="C18" s="341"/>
    </row>
    <row r="19" spans="1:6" ht="24.75">
      <c r="A19" s="547" t="s">
        <v>460</v>
      </c>
      <c r="B19" s="547"/>
      <c r="C19" s="547"/>
      <c r="D19" s="547"/>
      <c r="E19" s="547"/>
      <c r="F19" s="547"/>
    </row>
    <row r="20" ht="24.75">
      <c r="A20" s="254" t="s">
        <v>455</v>
      </c>
    </row>
    <row r="21" ht="24.75">
      <c r="A21" s="254" t="s">
        <v>456</v>
      </c>
    </row>
    <row r="22" ht="24.75">
      <c r="A22" s="254" t="s">
        <v>461</v>
      </c>
    </row>
    <row r="23" ht="24.75">
      <c r="A23" s="254" t="s">
        <v>457</v>
      </c>
    </row>
    <row r="24" ht="24.75">
      <c r="A24" s="254" t="s">
        <v>458</v>
      </c>
    </row>
    <row r="25" ht="24.75">
      <c r="A25" s="254" t="s">
        <v>459</v>
      </c>
    </row>
  </sheetData>
  <sheetProtection/>
  <mergeCells count="4">
    <mergeCell ref="A1:T1"/>
    <mergeCell ref="A3:I3"/>
    <mergeCell ref="J3:Q3"/>
    <mergeCell ref="R3:T3"/>
  </mergeCells>
  <printOptions/>
  <pageMargins left="0" right="0" top="0.7874015748031497" bottom="0.3937007874015748" header="0.5118110236220472" footer="0.5118110236220472"/>
  <pageSetup fitToHeight="1" fitToWidth="1" horizontalDpi="600" verticalDpi="600" orientation="landscape" paperSize="9" scale="4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F43"/>
  <sheetViews>
    <sheetView zoomScale="82" zoomScaleNormal="82" zoomScalePageLayoutView="0" workbookViewId="0" topLeftCell="A1">
      <pane xSplit="3" ySplit="6" topLeftCell="E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B3" sqref="CB3:FB3"/>
    </sheetView>
  </sheetViews>
  <sheetFormatPr defaultColWidth="11.7109375" defaultRowHeight="12.75"/>
  <cols>
    <col min="1" max="1" width="6.28125" style="653" bestFit="1" customWidth="1"/>
    <col min="2" max="2" width="44.00390625" style="564" customWidth="1"/>
    <col min="3" max="3" width="10.57421875" style="567" bestFit="1" customWidth="1"/>
    <col min="4" max="4" width="15.421875" style="567" customWidth="1"/>
    <col min="5" max="5" width="13.140625" style="567" customWidth="1"/>
    <col min="6" max="6" width="14.421875" style="567" customWidth="1"/>
    <col min="7" max="7" width="17.00390625" style="567" customWidth="1"/>
    <col min="8" max="8" width="11.57421875" style="567" customWidth="1"/>
    <col min="9" max="10" width="14.421875" style="567" customWidth="1"/>
    <col min="11" max="11" width="13.140625" style="567" customWidth="1"/>
    <col min="12" max="12" width="14.421875" style="567" customWidth="1"/>
    <col min="13" max="13" width="12.7109375" style="567" customWidth="1"/>
    <col min="14" max="14" width="13.140625" style="567" customWidth="1"/>
    <col min="15" max="15" width="14.421875" style="567" customWidth="1"/>
    <col min="16" max="16" width="13.140625" style="567" customWidth="1"/>
    <col min="17" max="17" width="14.421875" style="567" customWidth="1"/>
    <col min="18" max="18" width="11.00390625" style="567" customWidth="1"/>
    <col min="19" max="21" width="14.421875" style="567" customWidth="1"/>
    <col min="22" max="22" width="19.8515625" style="567" customWidth="1"/>
    <col min="23" max="23" width="13.8515625" style="564" customWidth="1"/>
    <col min="24" max="24" width="12.57421875" style="567" customWidth="1"/>
    <col min="25" max="25" width="13.140625" style="564" customWidth="1"/>
    <col min="26" max="26" width="15.421875" style="567" customWidth="1"/>
    <col min="27" max="27" width="14.421875" style="567" customWidth="1"/>
    <col min="28" max="28" width="14.421875" style="564" customWidth="1"/>
    <col min="29" max="29" width="15.421875" style="564" customWidth="1"/>
    <col min="30" max="30" width="13.8515625" style="564" customWidth="1"/>
    <col min="31" max="31" width="11.57421875" style="568" customWidth="1"/>
    <col min="32" max="32" width="14.421875" style="568" customWidth="1"/>
    <col min="33" max="33" width="13.140625" style="568" customWidth="1"/>
    <col min="34" max="34" width="13.140625" style="564" customWidth="1"/>
    <col min="35" max="35" width="11.57421875" style="564" customWidth="1"/>
    <col min="36" max="37" width="13.140625" style="564" customWidth="1"/>
    <col min="38" max="38" width="10.57421875" style="564" customWidth="1"/>
    <col min="39" max="39" width="13.140625" style="564" customWidth="1"/>
    <col min="40" max="40" width="12.140625" style="564" customWidth="1"/>
    <col min="41" max="41" width="13.140625" style="564" customWidth="1"/>
    <col min="42" max="43" width="14.140625" style="564" customWidth="1"/>
    <col min="44" max="44" width="13.8515625" style="564" customWidth="1"/>
    <col min="45" max="45" width="13.140625" style="564" customWidth="1"/>
    <col min="46" max="46" width="12.28125" style="564" customWidth="1"/>
    <col min="47" max="47" width="13.140625" style="564" customWidth="1"/>
    <col min="48" max="48" width="10.28125" style="564" customWidth="1"/>
    <col min="49" max="49" width="13.140625" style="564" customWidth="1"/>
    <col min="50" max="50" width="12.57421875" style="564" customWidth="1"/>
    <col min="51" max="51" width="11.421875" style="564" customWidth="1"/>
    <col min="52" max="52" width="12.57421875" style="564" customWidth="1"/>
    <col min="53" max="53" width="14.421875" style="564" customWidth="1"/>
    <col min="54" max="54" width="11.7109375" style="564" customWidth="1"/>
    <col min="55" max="55" width="11.8515625" style="564" customWidth="1"/>
    <col min="56" max="56" width="14.421875" style="564" customWidth="1"/>
    <col min="57" max="57" width="11.57421875" style="564" customWidth="1"/>
    <col min="58" max="58" width="14.421875" style="564" customWidth="1"/>
    <col min="59" max="59" width="10.7109375" style="564" customWidth="1"/>
    <col min="60" max="60" width="18.421875" style="564" bestFit="1" customWidth="1"/>
    <col min="61" max="61" width="15.00390625" style="564" customWidth="1"/>
    <col min="62" max="62" width="11.57421875" style="564" customWidth="1"/>
    <col min="63" max="63" width="11.7109375" style="564" customWidth="1"/>
    <col min="64" max="64" width="12.57421875" style="564" customWidth="1"/>
    <col min="65" max="65" width="13.140625" style="564" customWidth="1"/>
    <col min="66" max="66" width="14.421875" style="564" customWidth="1"/>
    <col min="67" max="68" width="13.140625" style="564" customWidth="1"/>
    <col min="69" max="70" width="11.57421875" style="564" customWidth="1"/>
    <col min="71" max="71" width="11.421875" style="564" customWidth="1"/>
    <col min="72" max="74" width="13.140625" style="564" customWidth="1"/>
    <col min="75" max="75" width="12.28125" style="564" customWidth="1"/>
    <col min="76" max="76" width="11.8515625" style="564" customWidth="1"/>
    <col min="77" max="77" width="11.57421875" style="564" customWidth="1"/>
    <col min="78" max="78" width="17.28125" style="663" bestFit="1" customWidth="1"/>
    <col min="79" max="79" width="17.00390625" style="564" bestFit="1" customWidth="1"/>
    <col min="80" max="80" width="38.00390625" style="564" customWidth="1"/>
    <col min="81" max="81" width="8.8515625" style="564" customWidth="1"/>
    <col min="82" max="82" width="13.8515625" style="583" customWidth="1"/>
    <col min="83" max="83" width="11.8515625" style="583" customWidth="1"/>
    <col min="84" max="84" width="12.57421875" style="583" customWidth="1"/>
    <col min="85" max="85" width="13.140625" style="564" customWidth="1"/>
    <col min="86" max="86" width="11.28125" style="564" customWidth="1"/>
    <col min="87" max="87" width="13.00390625" style="564" customWidth="1"/>
    <col min="88" max="88" width="12.140625" style="564" customWidth="1"/>
    <col min="89" max="89" width="12.00390625" style="564" customWidth="1"/>
    <col min="90" max="90" width="12.57421875" style="564" customWidth="1"/>
    <col min="91" max="91" width="13.00390625" style="564" customWidth="1"/>
    <col min="92" max="92" width="13.140625" style="564" customWidth="1"/>
    <col min="93" max="93" width="12.7109375" style="564" customWidth="1"/>
    <col min="94" max="94" width="11.28125" style="564" customWidth="1"/>
    <col min="95" max="95" width="13.00390625" style="564" customWidth="1"/>
    <col min="96" max="96" width="12.8515625" style="564" customWidth="1"/>
    <col min="97" max="97" width="12.00390625" style="564" customWidth="1"/>
    <col min="98" max="98" width="12.140625" style="564" customWidth="1"/>
    <col min="99" max="99" width="12.7109375" style="564" customWidth="1"/>
    <col min="100" max="101" width="12.8515625" style="564" customWidth="1"/>
    <col min="102" max="102" width="12.140625" style="564" customWidth="1"/>
    <col min="103" max="103" width="10.28125" style="564" customWidth="1"/>
    <col min="104" max="104" width="12.8515625" style="564" customWidth="1"/>
    <col min="105" max="105" width="13.8515625" style="564" customWidth="1"/>
    <col min="106" max="106" width="12.28125" style="564" customWidth="1"/>
    <col min="107" max="107" width="12.140625" style="564" customWidth="1"/>
    <col min="108" max="108" width="13.00390625" style="564" customWidth="1"/>
    <col min="109" max="109" width="12.28125" style="564" customWidth="1"/>
    <col min="110" max="110" width="12.00390625" style="564" customWidth="1"/>
    <col min="111" max="111" width="12.140625" style="564" customWidth="1"/>
    <col min="112" max="112" width="13.00390625" style="564" customWidth="1"/>
    <col min="113" max="113" width="11.421875" style="564" customWidth="1"/>
    <col min="114" max="114" width="13.00390625" style="564" customWidth="1"/>
    <col min="115" max="115" width="11.8515625" style="564" customWidth="1"/>
    <col min="116" max="116" width="12.7109375" style="564" customWidth="1"/>
    <col min="117" max="117" width="12.8515625" style="564" customWidth="1"/>
    <col min="118" max="118" width="14.28125" style="564" customWidth="1"/>
    <col min="119" max="119" width="12.00390625" style="564" customWidth="1"/>
    <col min="120" max="120" width="12.7109375" style="564" customWidth="1"/>
    <col min="121" max="122" width="12.28125" style="564" customWidth="1"/>
    <col min="123" max="125" width="13.00390625" style="564" customWidth="1"/>
    <col min="126" max="126" width="13.140625" style="564" customWidth="1"/>
    <col min="127" max="127" width="12.140625" style="564" customWidth="1"/>
    <col min="128" max="128" width="11.28125" style="564" customWidth="1"/>
    <col min="129" max="129" width="12.57421875" style="564" customWidth="1"/>
    <col min="130" max="130" width="12.00390625" style="564" customWidth="1"/>
    <col min="131" max="132" width="12.57421875" style="564" customWidth="1"/>
    <col min="133" max="133" width="13.140625" style="564" customWidth="1"/>
    <col min="134" max="134" width="12.00390625" style="564" customWidth="1"/>
    <col min="135" max="135" width="13.00390625" style="564" customWidth="1"/>
    <col min="136" max="136" width="12.140625" style="564" customWidth="1"/>
    <col min="137" max="137" width="13.00390625" style="564" customWidth="1"/>
    <col min="138" max="138" width="14.140625" style="564" customWidth="1"/>
    <col min="139" max="139" width="16.57421875" style="564" bestFit="1" customWidth="1"/>
    <col min="140" max="140" width="13.00390625" style="564" customWidth="1"/>
    <col min="141" max="141" width="12.28125" style="564" customWidth="1"/>
    <col min="142" max="143" width="12.140625" style="564" customWidth="1"/>
    <col min="144" max="144" width="13.421875" style="564" customWidth="1"/>
    <col min="145" max="145" width="12.8515625" style="564" customWidth="1"/>
    <col min="146" max="146" width="13.00390625" style="564" customWidth="1"/>
    <col min="147" max="147" width="12.140625" style="564" customWidth="1"/>
    <col min="148" max="148" width="14.28125" style="564" customWidth="1"/>
    <col min="149" max="151" width="12.140625" style="564" customWidth="1"/>
    <col min="152" max="152" width="12.57421875" style="564" customWidth="1"/>
    <col min="153" max="153" width="12.140625" style="564" customWidth="1"/>
    <col min="154" max="154" width="12.28125" style="564" customWidth="1"/>
    <col min="155" max="156" width="12.140625" style="564" customWidth="1"/>
    <col min="157" max="157" width="13.140625" style="564" bestFit="1" customWidth="1"/>
    <col min="158" max="158" width="14.7109375" style="564" bestFit="1" customWidth="1"/>
    <col min="159" max="161" width="14.7109375" style="656" bestFit="1" customWidth="1"/>
    <col min="162" max="16384" width="11.7109375" style="564" customWidth="1"/>
  </cols>
  <sheetData>
    <row r="1" spans="2:33" ht="18.75">
      <c r="B1" s="797" t="s">
        <v>56</v>
      </c>
      <c r="C1" s="798"/>
      <c r="D1" s="798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  <c r="R1" s="798"/>
      <c r="S1" s="798"/>
      <c r="T1" s="798"/>
      <c r="U1" s="798"/>
      <c r="V1" s="798"/>
      <c r="W1" s="798"/>
      <c r="X1" s="798"/>
      <c r="Y1" s="798"/>
      <c r="Z1" s="798"/>
      <c r="AA1" s="798"/>
      <c r="AB1" s="798"/>
      <c r="AC1" s="798"/>
      <c r="AD1" s="798"/>
      <c r="AE1" s="798"/>
      <c r="AF1" s="798"/>
      <c r="AG1" s="798"/>
    </row>
    <row r="2" spans="2:23" ht="18.75">
      <c r="B2" s="565" t="s">
        <v>57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5"/>
    </row>
    <row r="3" spans="2:161" ht="18.75">
      <c r="B3" s="803" t="s">
        <v>582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/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  <c r="BZ3" s="804"/>
      <c r="CA3" s="804"/>
      <c r="CB3" s="808" t="s">
        <v>558</v>
      </c>
      <c r="CC3" s="808"/>
      <c r="CD3" s="808"/>
      <c r="CE3" s="808"/>
      <c r="CF3" s="808"/>
      <c r="CG3" s="808"/>
      <c r="CH3" s="808"/>
      <c r="CI3" s="808"/>
      <c r="CJ3" s="808"/>
      <c r="CK3" s="808"/>
      <c r="CL3" s="808"/>
      <c r="CM3" s="808"/>
      <c r="CN3" s="808"/>
      <c r="CO3" s="808"/>
      <c r="CP3" s="808"/>
      <c r="CQ3" s="808"/>
      <c r="CR3" s="808"/>
      <c r="CS3" s="808"/>
      <c r="CT3" s="808"/>
      <c r="CU3" s="808"/>
      <c r="CV3" s="808"/>
      <c r="CW3" s="808"/>
      <c r="CX3" s="808"/>
      <c r="CY3" s="808"/>
      <c r="CZ3" s="808"/>
      <c r="DA3" s="808"/>
      <c r="DB3" s="808"/>
      <c r="DC3" s="808"/>
      <c r="DD3" s="808"/>
      <c r="DE3" s="808"/>
      <c r="DF3" s="808"/>
      <c r="DG3" s="808"/>
      <c r="DH3" s="808"/>
      <c r="DI3" s="808"/>
      <c r="DJ3" s="808"/>
      <c r="DK3" s="808"/>
      <c r="DL3" s="808"/>
      <c r="DM3" s="808"/>
      <c r="DN3" s="808"/>
      <c r="DO3" s="808"/>
      <c r="DP3" s="808"/>
      <c r="DQ3" s="808"/>
      <c r="DR3" s="808"/>
      <c r="DS3" s="808"/>
      <c r="DT3" s="808"/>
      <c r="DU3" s="808"/>
      <c r="DV3" s="808"/>
      <c r="DW3" s="808"/>
      <c r="DX3" s="808"/>
      <c r="DY3" s="808"/>
      <c r="DZ3" s="808"/>
      <c r="EA3" s="808"/>
      <c r="EB3" s="808"/>
      <c r="EC3" s="808"/>
      <c r="ED3" s="808"/>
      <c r="EE3" s="808"/>
      <c r="EF3" s="808"/>
      <c r="EG3" s="808"/>
      <c r="EH3" s="808"/>
      <c r="EI3" s="808"/>
      <c r="EJ3" s="808"/>
      <c r="EK3" s="808"/>
      <c r="EL3" s="808"/>
      <c r="EM3" s="808"/>
      <c r="EN3" s="808"/>
      <c r="EO3" s="808"/>
      <c r="EP3" s="808"/>
      <c r="EQ3" s="808"/>
      <c r="ER3" s="808"/>
      <c r="ES3" s="808"/>
      <c r="ET3" s="808"/>
      <c r="EU3" s="808"/>
      <c r="EV3" s="808"/>
      <c r="EW3" s="808"/>
      <c r="EX3" s="808"/>
      <c r="EY3" s="808"/>
      <c r="EZ3" s="808"/>
      <c r="FA3" s="808"/>
      <c r="FB3" s="808"/>
      <c r="FC3" s="794" t="s">
        <v>586</v>
      </c>
      <c r="FD3" s="795"/>
      <c r="FE3" s="796"/>
    </row>
    <row r="4" spans="2:161" ht="15" customHeight="1">
      <c r="B4" s="584"/>
      <c r="C4" s="585"/>
      <c r="D4" s="805" t="s">
        <v>581</v>
      </c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806"/>
      <c r="V4" s="806"/>
      <c r="W4" s="806"/>
      <c r="X4" s="806"/>
      <c r="Y4" s="806"/>
      <c r="Z4" s="806"/>
      <c r="AA4" s="806"/>
      <c r="AB4" s="806"/>
      <c r="AC4" s="806"/>
      <c r="AD4" s="806"/>
      <c r="AE4" s="806"/>
      <c r="AF4" s="806"/>
      <c r="AG4" s="806"/>
      <c r="AH4" s="806"/>
      <c r="AI4" s="806"/>
      <c r="AJ4" s="806"/>
      <c r="AK4" s="806"/>
      <c r="AL4" s="806"/>
      <c r="AM4" s="806"/>
      <c r="AN4" s="806"/>
      <c r="AO4" s="806"/>
      <c r="AP4" s="806"/>
      <c r="AQ4" s="806"/>
      <c r="AR4" s="806"/>
      <c r="AS4" s="806"/>
      <c r="AT4" s="806"/>
      <c r="AU4" s="806"/>
      <c r="AV4" s="806"/>
      <c r="AW4" s="806"/>
      <c r="AX4" s="806"/>
      <c r="AY4" s="806"/>
      <c r="AZ4" s="806"/>
      <c r="BA4" s="806"/>
      <c r="BB4" s="806"/>
      <c r="BC4" s="806"/>
      <c r="BD4" s="806"/>
      <c r="BE4" s="806"/>
      <c r="BF4" s="806"/>
      <c r="BG4" s="807"/>
      <c r="BH4" s="744"/>
      <c r="BI4" s="800" t="s">
        <v>583</v>
      </c>
      <c r="BJ4" s="801"/>
      <c r="BK4" s="801"/>
      <c r="BL4" s="801"/>
      <c r="BM4" s="801"/>
      <c r="BN4" s="801"/>
      <c r="BO4" s="801"/>
      <c r="BP4" s="801"/>
      <c r="BQ4" s="801"/>
      <c r="BR4" s="801"/>
      <c r="BS4" s="801"/>
      <c r="BT4" s="801"/>
      <c r="BU4" s="801"/>
      <c r="BV4" s="801"/>
      <c r="BW4" s="801"/>
      <c r="BX4" s="801"/>
      <c r="BY4" s="802"/>
      <c r="BZ4" s="745"/>
      <c r="CA4" s="617"/>
      <c r="CB4" s="621"/>
      <c r="CC4" s="622"/>
      <c r="CD4" s="809" t="s">
        <v>584</v>
      </c>
      <c r="CE4" s="810"/>
      <c r="CF4" s="810"/>
      <c r="CG4" s="810"/>
      <c r="CH4" s="810"/>
      <c r="CI4" s="810"/>
      <c r="CJ4" s="810"/>
      <c r="CK4" s="810"/>
      <c r="CL4" s="810"/>
      <c r="CM4" s="810"/>
      <c r="CN4" s="810"/>
      <c r="CO4" s="810"/>
      <c r="CP4" s="810"/>
      <c r="CQ4" s="810"/>
      <c r="CR4" s="810"/>
      <c r="CS4" s="810"/>
      <c r="CT4" s="810"/>
      <c r="CU4" s="810"/>
      <c r="CV4" s="810"/>
      <c r="CW4" s="810"/>
      <c r="CX4" s="810"/>
      <c r="CY4" s="810"/>
      <c r="CZ4" s="810"/>
      <c r="DA4" s="810"/>
      <c r="DB4" s="810"/>
      <c r="DC4" s="810"/>
      <c r="DD4" s="810"/>
      <c r="DE4" s="810"/>
      <c r="DF4" s="810"/>
      <c r="DG4" s="810"/>
      <c r="DH4" s="810"/>
      <c r="DI4" s="810"/>
      <c r="DJ4" s="810"/>
      <c r="DK4" s="810"/>
      <c r="DL4" s="810"/>
      <c r="DM4" s="810"/>
      <c r="DN4" s="810"/>
      <c r="DO4" s="810"/>
      <c r="DP4" s="810"/>
      <c r="DQ4" s="810"/>
      <c r="DR4" s="810"/>
      <c r="DS4" s="810"/>
      <c r="DT4" s="810"/>
      <c r="DU4" s="810"/>
      <c r="DV4" s="810"/>
      <c r="DW4" s="810"/>
      <c r="DX4" s="810"/>
      <c r="DY4" s="810"/>
      <c r="DZ4" s="810"/>
      <c r="EA4" s="810"/>
      <c r="EB4" s="810"/>
      <c r="EC4" s="810"/>
      <c r="ED4" s="810"/>
      <c r="EE4" s="810"/>
      <c r="EF4" s="810"/>
      <c r="EG4" s="810"/>
      <c r="EH4" s="810"/>
      <c r="EI4" s="811"/>
      <c r="EJ4" s="799" t="s">
        <v>585</v>
      </c>
      <c r="EK4" s="799"/>
      <c r="EL4" s="799"/>
      <c r="EM4" s="799"/>
      <c r="EN4" s="799"/>
      <c r="EO4" s="799"/>
      <c r="EP4" s="799"/>
      <c r="EQ4" s="799"/>
      <c r="ER4" s="799"/>
      <c r="ES4" s="799"/>
      <c r="ET4" s="799"/>
      <c r="EU4" s="799"/>
      <c r="EV4" s="799"/>
      <c r="EW4" s="799"/>
      <c r="EX4" s="799"/>
      <c r="EY4" s="799"/>
      <c r="EZ4" s="799"/>
      <c r="FA4" s="746"/>
      <c r="FB4" s="746"/>
      <c r="FC4" s="657"/>
      <c r="FD4" s="657"/>
      <c r="FE4" s="657"/>
    </row>
    <row r="5" spans="2:161" ht="93.75">
      <c r="B5" s="614" t="s">
        <v>13</v>
      </c>
      <c r="C5" s="615"/>
      <c r="D5" s="649" t="s">
        <v>486</v>
      </c>
      <c r="E5" s="649" t="s">
        <v>488</v>
      </c>
      <c r="F5" s="649" t="s">
        <v>487</v>
      </c>
      <c r="G5" s="649" t="s">
        <v>482</v>
      </c>
      <c r="H5" s="650" t="s">
        <v>547</v>
      </c>
      <c r="I5" s="649" t="s">
        <v>497</v>
      </c>
      <c r="J5" s="649" t="s">
        <v>498</v>
      </c>
      <c r="K5" s="649" t="s">
        <v>480</v>
      </c>
      <c r="L5" s="649" t="s">
        <v>499</v>
      </c>
      <c r="M5" s="649" t="s">
        <v>500</v>
      </c>
      <c r="N5" s="649" t="s">
        <v>465</v>
      </c>
      <c r="O5" s="649" t="s">
        <v>115</v>
      </c>
      <c r="P5" s="649" t="s">
        <v>116</v>
      </c>
      <c r="Q5" s="649" t="s">
        <v>489</v>
      </c>
      <c r="R5" s="649" t="s">
        <v>490</v>
      </c>
      <c r="S5" s="649" t="s">
        <v>491</v>
      </c>
      <c r="T5" s="649" t="s">
        <v>534</v>
      </c>
      <c r="U5" s="649" t="s">
        <v>535</v>
      </c>
      <c r="V5" s="649" t="s">
        <v>492</v>
      </c>
      <c r="W5" s="649" t="s">
        <v>536</v>
      </c>
      <c r="X5" s="649" t="s">
        <v>537</v>
      </c>
      <c r="Y5" s="649" t="s">
        <v>502</v>
      </c>
      <c r="Z5" s="649" t="s">
        <v>493</v>
      </c>
      <c r="AA5" s="649" t="s">
        <v>494</v>
      </c>
      <c r="AB5" s="649" t="s">
        <v>495</v>
      </c>
      <c r="AC5" s="649" t="s">
        <v>496</v>
      </c>
      <c r="AD5" s="649" t="s">
        <v>506</v>
      </c>
      <c r="AE5" s="649" t="s">
        <v>503</v>
      </c>
      <c r="AF5" s="649" t="s">
        <v>504</v>
      </c>
      <c r="AG5" s="649" t="s">
        <v>505</v>
      </c>
      <c r="AH5" s="649" t="s">
        <v>507</v>
      </c>
      <c r="AI5" s="649" t="s">
        <v>508</v>
      </c>
      <c r="AJ5" s="649" t="s">
        <v>509</v>
      </c>
      <c r="AK5" s="649" t="s">
        <v>510</v>
      </c>
      <c r="AL5" s="649" t="s">
        <v>511</v>
      </c>
      <c r="AM5" s="649" t="s">
        <v>512</v>
      </c>
      <c r="AN5" s="649" t="s">
        <v>513</v>
      </c>
      <c r="AO5" s="649" t="s">
        <v>514</v>
      </c>
      <c r="AP5" s="649" t="s">
        <v>515</v>
      </c>
      <c r="AQ5" s="649" t="s">
        <v>516</v>
      </c>
      <c r="AR5" s="649" t="s">
        <v>517</v>
      </c>
      <c r="AS5" s="649" t="s">
        <v>518</v>
      </c>
      <c r="AT5" s="649" t="s">
        <v>519</v>
      </c>
      <c r="AU5" s="649" t="s">
        <v>520</v>
      </c>
      <c r="AV5" s="649" t="s">
        <v>521</v>
      </c>
      <c r="AW5" s="649" t="s">
        <v>468</v>
      </c>
      <c r="AX5" s="649" t="s">
        <v>522</v>
      </c>
      <c r="AY5" s="649" t="s">
        <v>523</v>
      </c>
      <c r="AZ5" s="649" t="s">
        <v>524</v>
      </c>
      <c r="BA5" s="649" t="s">
        <v>469</v>
      </c>
      <c r="BB5" s="649" t="s">
        <v>525</v>
      </c>
      <c r="BC5" s="649" t="s">
        <v>526</v>
      </c>
      <c r="BD5" s="649" t="s">
        <v>538</v>
      </c>
      <c r="BE5" s="651" t="s">
        <v>539</v>
      </c>
      <c r="BF5" s="649" t="s">
        <v>527</v>
      </c>
      <c r="BG5" s="649" t="s">
        <v>528</v>
      </c>
      <c r="BH5" s="658" t="s">
        <v>552</v>
      </c>
      <c r="BI5" s="652" t="s">
        <v>470</v>
      </c>
      <c r="BJ5" s="652" t="s">
        <v>471</v>
      </c>
      <c r="BK5" s="652" t="s">
        <v>472</v>
      </c>
      <c r="BL5" s="652" t="s">
        <v>473</v>
      </c>
      <c r="BM5" s="652" t="s">
        <v>474</v>
      </c>
      <c r="BN5" s="652" t="s">
        <v>475</v>
      </c>
      <c r="BO5" s="652" t="s">
        <v>540</v>
      </c>
      <c r="BP5" s="652" t="s">
        <v>476</v>
      </c>
      <c r="BQ5" s="652" t="s">
        <v>541</v>
      </c>
      <c r="BR5" s="652" t="s">
        <v>542</v>
      </c>
      <c r="BS5" s="652" t="s">
        <v>543</v>
      </c>
      <c r="BT5" s="652" t="s">
        <v>477</v>
      </c>
      <c r="BU5" s="652" t="s">
        <v>478</v>
      </c>
      <c r="BV5" s="652" t="s">
        <v>479</v>
      </c>
      <c r="BW5" s="652" t="s">
        <v>544</v>
      </c>
      <c r="BX5" s="652" t="s">
        <v>545</v>
      </c>
      <c r="BY5" s="652" t="s">
        <v>546</v>
      </c>
      <c r="BZ5" s="664" t="s">
        <v>553</v>
      </c>
      <c r="CA5" s="618" t="s">
        <v>554</v>
      </c>
      <c r="CB5" s="623" t="s">
        <v>13</v>
      </c>
      <c r="CC5" s="624"/>
      <c r="CD5" s="625" t="s">
        <v>486</v>
      </c>
      <c r="CE5" s="625" t="s">
        <v>488</v>
      </c>
      <c r="CF5" s="625" t="s">
        <v>487</v>
      </c>
      <c r="CG5" s="625" t="s">
        <v>482</v>
      </c>
      <c r="CH5" s="625" t="s">
        <v>463</v>
      </c>
      <c r="CI5" s="625" t="s">
        <v>497</v>
      </c>
      <c r="CJ5" s="625" t="s">
        <v>498</v>
      </c>
      <c r="CK5" s="625" t="s">
        <v>480</v>
      </c>
      <c r="CL5" s="625" t="s">
        <v>499</v>
      </c>
      <c r="CM5" s="625" t="s">
        <v>500</v>
      </c>
      <c r="CN5" s="625" t="s">
        <v>465</v>
      </c>
      <c r="CO5" s="625" t="s">
        <v>115</v>
      </c>
      <c r="CP5" s="625" t="s">
        <v>116</v>
      </c>
      <c r="CQ5" s="625" t="s">
        <v>501</v>
      </c>
      <c r="CR5" s="625" t="s">
        <v>489</v>
      </c>
      <c r="CS5" s="625" t="s">
        <v>490</v>
      </c>
      <c r="CT5" s="625" t="s">
        <v>491</v>
      </c>
      <c r="CU5" s="625" t="s">
        <v>534</v>
      </c>
      <c r="CV5" s="625" t="s">
        <v>535</v>
      </c>
      <c r="CW5" s="625" t="s">
        <v>492</v>
      </c>
      <c r="CX5" s="625" t="s">
        <v>536</v>
      </c>
      <c r="CY5" s="625" t="s">
        <v>537</v>
      </c>
      <c r="CZ5" s="625" t="s">
        <v>502</v>
      </c>
      <c r="DA5" s="625" t="s">
        <v>493</v>
      </c>
      <c r="DB5" s="625" t="s">
        <v>494</v>
      </c>
      <c r="DC5" s="625" t="s">
        <v>495</v>
      </c>
      <c r="DD5" s="625" t="s">
        <v>496</v>
      </c>
      <c r="DE5" s="625" t="s">
        <v>506</v>
      </c>
      <c r="DF5" s="625" t="s">
        <v>503</v>
      </c>
      <c r="DG5" s="625" t="s">
        <v>504</v>
      </c>
      <c r="DH5" s="625" t="s">
        <v>505</v>
      </c>
      <c r="DI5" s="625" t="s">
        <v>507</v>
      </c>
      <c r="DJ5" s="625" t="s">
        <v>508</v>
      </c>
      <c r="DK5" s="625" t="s">
        <v>509</v>
      </c>
      <c r="DL5" s="625" t="s">
        <v>510</v>
      </c>
      <c r="DM5" s="625" t="s">
        <v>511</v>
      </c>
      <c r="DN5" s="625" t="s">
        <v>512</v>
      </c>
      <c r="DO5" s="625" t="s">
        <v>513</v>
      </c>
      <c r="DP5" s="625" t="s">
        <v>514</v>
      </c>
      <c r="DQ5" s="625" t="s">
        <v>515</v>
      </c>
      <c r="DR5" s="625" t="s">
        <v>516</v>
      </c>
      <c r="DS5" s="625" t="s">
        <v>517</v>
      </c>
      <c r="DT5" s="625" t="s">
        <v>518</v>
      </c>
      <c r="DU5" s="625" t="s">
        <v>519</v>
      </c>
      <c r="DV5" s="625" t="s">
        <v>520</v>
      </c>
      <c r="DW5" s="625" t="s">
        <v>521</v>
      </c>
      <c r="DX5" s="625" t="s">
        <v>468</v>
      </c>
      <c r="DY5" s="625" t="s">
        <v>522</v>
      </c>
      <c r="DZ5" s="625" t="s">
        <v>523</v>
      </c>
      <c r="EA5" s="625" t="s">
        <v>524</v>
      </c>
      <c r="EB5" s="625" t="s">
        <v>469</v>
      </c>
      <c r="EC5" s="625" t="s">
        <v>525</v>
      </c>
      <c r="ED5" s="625" t="s">
        <v>526</v>
      </c>
      <c r="EE5" s="625" t="s">
        <v>538</v>
      </c>
      <c r="EF5" s="626" t="s">
        <v>539</v>
      </c>
      <c r="EG5" s="625" t="s">
        <v>527</v>
      </c>
      <c r="EH5" s="625" t="s">
        <v>528</v>
      </c>
      <c r="EI5" s="625" t="s">
        <v>551</v>
      </c>
      <c r="EJ5" s="627" t="s">
        <v>470</v>
      </c>
      <c r="EK5" s="627" t="s">
        <v>471</v>
      </c>
      <c r="EL5" s="627" t="s">
        <v>472</v>
      </c>
      <c r="EM5" s="627" t="s">
        <v>473</v>
      </c>
      <c r="EN5" s="627" t="s">
        <v>474</v>
      </c>
      <c r="EO5" s="627" t="s">
        <v>475</v>
      </c>
      <c r="EP5" s="627" t="s">
        <v>540</v>
      </c>
      <c r="EQ5" s="627" t="s">
        <v>476</v>
      </c>
      <c r="ER5" s="627" t="s">
        <v>541</v>
      </c>
      <c r="ES5" s="627" t="s">
        <v>542</v>
      </c>
      <c r="ET5" s="627" t="s">
        <v>543</v>
      </c>
      <c r="EU5" s="627" t="s">
        <v>477</v>
      </c>
      <c r="EV5" s="627" t="s">
        <v>478</v>
      </c>
      <c r="EW5" s="627" t="s">
        <v>479</v>
      </c>
      <c r="EX5" s="627" t="s">
        <v>544</v>
      </c>
      <c r="EY5" s="627" t="s">
        <v>545</v>
      </c>
      <c r="EZ5" s="627" t="s">
        <v>546</v>
      </c>
      <c r="FA5" s="627" t="s">
        <v>559</v>
      </c>
      <c r="FB5" s="627" t="s">
        <v>560</v>
      </c>
      <c r="FC5" s="625" t="s">
        <v>549</v>
      </c>
      <c r="FD5" s="625" t="s">
        <v>548</v>
      </c>
      <c r="FE5" s="625" t="s">
        <v>550</v>
      </c>
    </row>
    <row r="6" spans="2:162" ht="18.75">
      <c r="B6" s="628" t="s">
        <v>247</v>
      </c>
      <c r="C6" s="647"/>
      <c r="D6" s="648">
        <v>613767182.4599999</v>
      </c>
      <c r="E6" s="648">
        <v>7969393.360000001</v>
      </c>
      <c r="F6" s="648">
        <v>12491200</v>
      </c>
      <c r="G6" s="648">
        <v>1113716681</v>
      </c>
      <c r="H6" s="648">
        <v>5488</v>
      </c>
      <c r="I6" s="648">
        <v>10013161.29</v>
      </c>
      <c r="J6" s="648">
        <v>15019744.43</v>
      </c>
      <c r="K6" s="648">
        <v>8116349.080000001</v>
      </c>
      <c r="L6" s="648">
        <v>11290686</v>
      </c>
      <c r="M6" s="648">
        <v>508000</v>
      </c>
      <c r="N6" s="648">
        <v>1861654.82</v>
      </c>
      <c r="O6" s="648">
        <v>16686488</v>
      </c>
      <c r="P6" s="648">
        <v>6598813.65</v>
      </c>
      <c r="Q6" s="648">
        <v>21636222.61</v>
      </c>
      <c r="R6" s="648">
        <v>59000</v>
      </c>
      <c r="S6" s="648">
        <v>16913972.02</v>
      </c>
      <c r="T6" s="648">
        <v>59489526.61</v>
      </c>
      <c r="U6" s="648">
        <v>58651525.01</v>
      </c>
      <c r="V6" s="648">
        <v>85411795.54</v>
      </c>
      <c r="W6" s="648">
        <v>325500</v>
      </c>
      <c r="X6" s="648">
        <v>804580.09</v>
      </c>
      <c r="Y6" s="648">
        <v>1185694.5099999998</v>
      </c>
      <c r="Z6" s="648">
        <v>255343798.95000002</v>
      </c>
      <c r="AA6" s="648">
        <v>33315355.05999999</v>
      </c>
      <c r="AB6" s="648">
        <v>11261909.569999998</v>
      </c>
      <c r="AC6" s="648">
        <v>206467661.39</v>
      </c>
      <c r="AD6" s="648">
        <v>1035298.52</v>
      </c>
      <c r="AE6" s="648">
        <v>490721.63</v>
      </c>
      <c r="AF6" s="648">
        <v>18628517.520000003</v>
      </c>
      <c r="AG6" s="648">
        <v>1053459.99</v>
      </c>
      <c r="AH6" s="648">
        <v>2556232.959999999</v>
      </c>
      <c r="AI6" s="648">
        <v>640311.5499999998</v>
      </c>
      <c r="AJ6" s="648">
        <v>1557213.07</v>
      </c>
      <c r="AK6" s="648">
        <v>3140000</v>
      </c>
      <c r="AL6" s="648">
        <v>76470.91</v>
      </c>
      <c r="AM6" s="648">
        <v>8087872.550000001</v>
      </c>
      <c r="AN6" s="648">
        <v>959470</v>
      </c>
      <c r="AO6" s="648">
        <v>1279750</v>
      </c>
      <c r="AP6" s="648">
        <v>53059.03</v>
      </c>
      <c r="AQ6" s="648">
        <v>925257.54</v>
      </c>
      <c r="AR6" s="648">
        <v>2000</v>
      </c>
      <c r="AS6" s="648">
        <v>4549983.169999999</v>
      </c>
      <c r="AT6" s="648">
        <v>857745.25</v>
      </c>
      <c r="AU6" s="648">
        <v>4501705.97</v>
      </c>
      <c r="AV6" s="648">
        <v>0</v>
      </c>
      <c r="AW6" s="648">
        <v>9505229.98</v>
      </c>
      <c r="AX6" s="648">
        <v>369350</v>
      </c>
      <c r="AY6" s="648">
        <v>3000</v>
      </c>
      <c r="AZ6" s="648">
        <v>0</v>
      </c>
      <c r="BA6" s="648">
        <v>16847930</v>
      </c>
      <c r="BB6" s="648">
        <v>323410.91000000003</v>
      </c>
      <c r="BC6" s="648">
        <v>906000</v>
      </c>
      <c r="BD6" s="648">
        <v>36868000</v>
      </c>
      <c r="BE6" s="648">
        <v>326000</v>
      </c>
      <c r="BF6" s="648">
        <v>99166062.58</v>
      </c>
      <c r="BG6" s="648">
        <v>0</v>
      </c>
      <c r="BH6" s="659">
        <v>2783621436.5799994</v>
      </c>
      <c r="BI6" s="648">
        <v>289800.00000000006</v>
      </c>
      <c r="BJ6" s="648">
        <v>99999.99999999997</v>
      </c>
      <c r="BK6" s="648">
        <v>458700</v>
      </c>
      <c r="BL6" s="648">
        <v>26467.510000000002</v>
      </c>
      <c r="BM6" s="648">
        <v>1490578.9999999998</v>
      </c>
      <c r="BN6" s="648">
        <v>26852351.430000007</v>
      </c>
      <c r="BO6" s="648">
        <v>1092471.5</v>
      </c>
      <c r="BP6" s="648">
        <v>1966267.4599999997</v>
      </c>
      <c r="BQ6" s="648">
        <v>305372.2200000001</v>
      </c>
      <c r="BR6" s="648">
        <v>395522.77</v>
      </c>
      <c r="BS6" s="648">
        <v>5780</v>
      </c>
      <c r="BT6" s="648">
        <v>2499574.819999999</v>
      </c>
      <c r="BU6" s="648">
        <v>4272999.700000004</v>
      </c>
      <c r="BV6" s="648">
        <v>7434389.800000001</v>
      </c>
      <c r="BW6" s="648">
        <v>163453.46999999997</v>
      </c>
      <c r="BX6" s="648">
        <v>79054.1</v>
      </c>
      <c r="BY6" s="648">
        <v>125778.11</v>
      </c>
      <c r="BZ6" s="665">
        <v>47558561.89000001</v>
      </c>
      <c r="CA6" s="616">
        <v>2831179998.4699993</v>
      </c>
      <c r="CB6" s="619" t="s">
        <v>247</v>
      </c>
      <c r="CC6" s="607"/>
      <c r="CD6" s="620">
        <v>644009776.2200001</v>
      </c>
      <c r="CE6" s="620">
        <v>465069.9</v>
      </c>
      <c r="CF6" s="620">
        <v>12745560.74</v>
      </c>
      <c r="CG6" s="620">
        <v>985501119.8500001</v>
      </c>
      <c r="CH6" s="620">
        <v>3650</v>
      </c>
      <c r="CI6" s="620">
        <v>10665742.670000002</v>
      </c>
      <c r="CJ6" s="620">
        <v>15998615.930000003</v>
      </c>
      <c r="CK6" s="620">
        <v>8654622.6</v>
      </c>
      <c r="CL6" s="620">
        <v>11675449</v>
      </c>
      <c r="CM6" s="620">
        <v>899187.0900000001</v>
      </c>
      <c r="CN6" s="620">
        <v>2232950</v>
      </c>
      <c r="CO6" s="620">
        <v>15823820.5</v>
      </c>
      <c r="CP6" s="620">
        <v>5611961.3</v>
      </c>
      <c r="CQ6" s="620">
        <v>140000</v>
      </c>
      <c r="CR6" s="620">
        <v>23532739</v>
      </c>
      <c r="CS6" s="620">
        <v>2250155</v>
      </c>
      <c r="CT6" s="620">
        <v>18841777.1</v>
      </c>
      <c r="CU6" s="620">
        <v>83793375.2</v>
      </c>
      <c r="CV6" s="620">
        <v>60024444.34</v>
      </c>
      <c r="CW6" s="620">
        <v>96348492.63000001</v>
      </c>
      <c r="CX6" s="620">
        <v>558170</v>
      </c>
      <c r="CY6" s="620">
        <v>816777.61</v>
      </c>
      <c r="CZ6" s="620">
        <v>2112978.04</v>
      </c>
      <c r="DA6" s="620">
        <v>208335206.59000006</v>
      </c>
      <c r="DB6" s="620">
        <v>16809985.140000004</v>
      </c>
      <c r="DC6" s="620">
        <v>11144309.470000003</v>
      </c>
      <c r="DD6" s="620">
        <v>137491735.49</v>
      </c>
      <c r="DE6" s="620">
        <v>533656.64</v>
      </c>
      <c r="DF6" s="620">
        <v>1036534</v>
      </c>
      <c r="DG6" s="620">
        <v>17471878.449999996</v>
      </c>
      <c r="DH6" s="620">
        <v>954607.1199999999</v>
      </c>
      <c r="DI6" s="620">
        <v>2661485.9599999986</v>
      </c>
      <c r="DJ6" s="620">
        <v>636996.7299999999</v>
      </c>
      <c r="DK6" s="620">
        <v>1397622.49</v>
      </c>
      <c r="DL6" s="620">
        <v>2940000</v>
      </c>
      <c r="DM6" s="620">
        <v>132098.58000000002</v>
      </c>
      <c r="DN6" s="620">
        <v>6390299.16</v>
      </c>
      <c r="DO6" s="620">
        <v>1726233.56</v>
      </c>
      <c r="DP6" s="620">
        <v>41200</v>
      </c>
      <c r="DQ6" s="620">
        <v>53059.03</v>
      </c>
      <c r="DR6" s="620">
        <v>1744554.15</v>
      </c>
      <c r="DS6" s="620">
        <v>2000</v>
      </c>
      <c r="DT6" s="620">
        <v>4570742.840000001</v>
      </c>
      <c r="DU6" s="620">
        <v>622005.5800000001</v>
      </c>
      <c r="DV6" s="620">
        <v>7359140.87</v>
      </c>
      <c r="DW6" s="620">
        <v>1430413</v>
      </c>
      <c r="DX6" s="620">
        <v>3114896.73</v>
      </c>
      <c r="DY6" s="620">
        <v>1001000</v>
      </c>
      <c r="DZ6" s="620">
        <v>45129.8</v>
      </c>
      <c r="EA6" s="620">
        <v>1680000</v>
      </c>
      <c r="EB6" s="620">
        <v>90681862.25</v>
      </c>
      <c r="EC6" s="620">
        <v>993931.88</v>
      </c>
      <c r="ED6" s="620">
        <v>865300</v>
      </c>
      <c r="EE6" s="620">
        <v>91371000</v>
      </c>
      <c r="EF6" s="620">
        <v>163700</v>
      </c>
      <c r="EG6" s="620">
        <v>59670103</v>
      </c>
      <c r="EH6" s="620">
        <v>8910</v>
      </c>
      <c r="EI6" s="620">
        <v>2677788033.2299995</v>
      </c>
      <c r="EJ6" s="620">
        <v>289800.00000000006</v>
      </c>
      <c r="EK6" s="620">
        <v>317745.11</v>
      </c>
      <c r="EL6" s="620">
        <v>458700</v>
      </c>
      <c r="EM6" s="620">
        <v>325646.37</v>
      </c>
      <c r="EN6" s="620">
        <v>1705394.3900000004</v>
      </c>
      <c r="EO6" s="620">
        <v>29719431.09000001</v>
      </c>
      <c r="EP6" s="620">
        <v>1239001.1899999997</v>
      </c>
      <c r="EQ6" s="620">
        <v>2098635.0199999996</v>
      </c>
      <c r="ER6" s="620">
        <v>232487.01000000004</v>
      </c>
      <c r="ES6" s="620">
        <v>361304.80000000005</v>
      </c>
      <c r="ET6" s="620">
        <v>40546.090000000004</v>
      </c>
      <c r="EU6" s="620">
        <v>2845645.409999999</v>
      </c>
      <c r="EV6" s="620">
        <v>4549534.600000003</v>
      </c>
      <c r="EW6" s="620">
        <v>9725422.84</v>
      </c>
      <c r="EX6" s="620">
        <v>168527.88999999998</v>
      </c>
      <c r="EY6" s="620">
        <v>83757.98000000001</v>
      </c>
      <c r="EZ6" s="620">
        <v>285514.30000000005</v>
      </c>
      <c r="FA6" s="620">
        <v>54447094.09000001</v>
      </c>
      <c r="FB6" s="620">
        <v>2732235127.3199997</v>
      </c>
      <c r="FC6" s="620">
        <f>SUM(EI6-BH6)*100/BH6</f>
        <v>-3.8020041791325068</v>
      </c>
      <c r="FD6" s="620">
        <f>SUM(FA6-BZ6)*100/BZ6</f>
        <v>14.484315602168014</v>
      </c>
      <c r="FE6" s="620">
        <f>SUM(FB6-CA6)*100/CA6</f>
        <v>-3.49482799410389</v>
      </c>
      <c r="FF6" s="608"/>
    </row>
    <row r="7" spans="2:161" ht="18.75">
      <c r="B7" s="643" t="s">
        <v>17</v>
      </c>
      <c r="C7" s="644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5"/>
      <c r="AA7" s="645"/>
      <c r="AB7" s="645"/>
      <c r="AC7" s="645"/>
      <c r="AD7" s="645"/>
      <c r="AE7" s="645"/>
      <c r="AF7" s="645"/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5"/>
      <c r="AY7" s="645"/>
      <c r="AZ7" s="645"/>
      <c r="BA7" s="645"/>
      <c r="BB7" s="645"/>
      <c r="BC7" s="645"/>
      <c r="BD7" s="645"/>
      <c r="BE7" s="645"/>
      <c r="BF7" s="645"/>
      <c r="BG7" s="645"/>
      <c r="BH7" s="660"/>
      <c r="BI7" s="645"/>
      <c r="BJ7" s="645"/>
      <c r="BK7" s="645"/>
      <c r="BL7" s="645"/>
      <c r="BM7" s="645"/>
      <c r="BN7" s="645"/>
      <c r="BO7" s="645"/>
      <c r="BP7" s="645"/>
      <c r="BQ7" s="645"/>
      <c r="BR7" s="645"/>
      <c r="BS7" s="645"/>
      <c r="BT7" s="645"/>
      <c r="BU7" s="645"/>
      <c r="BV7" s="645"/>
      <c r="BW7" s="645"/>
      <c r="BX7" s="645"/>
      <c r="BY7" s="645"/>
      <c r="BZ7" s="666"/>
      <c r="CA7" s="672"/>
      <c r="CB7" s="643" t="s">
        <v>17</v>
      </c>
      <c r="CC7" s="673"/>
      <c r="CD7" s="646"/>
      <c r="CE7" s="646"/>
      <c r="CF7" s="646"/>
      <c r="CG7" s="646"/>
      <c r="CH7" s="646"/>
      <c r="CI7" s="646"/>
      <c r="CJ7" s="646"/>
      <c r="CK7" s="646"/>
      <c r="CL7" s="646"/>
      <c r="CM7" s="646"/>
      <c r="CN7" s="646"/>
      <c r="CO7" s="646"/>
      <c r="CP7" s="646"/>
      <c r="CQ7" s="646"/>
      <c r="CR7" s="646"/>
      <c r="CS7" s="646"/>
      <c r="CT7" s="646"/>
      <c r="CU7" s="646"/>
      <c r="CV7" s="646"/>
      <c r="CW7" s="646"/>
      <c r="CX7" s="646"/>
      <c r="CY7" s="646"/>
      <c r="CZ7" s="646"/>
      <c r="DA7" s="646"/>
      <c r="DB7" s="646"/>
      <c r="DC7" s="646"/>
      <c r="DD7" s="646"/>
      <c r="DE7" s="646"/>
      <c r="DF7" s="646"/>
      <c r="DG7" s="646"/>
      <c r="DH7" s="646"/>
      <c r="DI7" s="646"/>
      <c r="DJ7" s="646"/>
      <c r="DK7" s="646"/>
      <c r="DL7" s="646"/>
      <c r="DM7" s="646"/>
      <c r="DN7" s="646"/>
      <c r="DO7" s="646"/>
      <c r="DP7" s="646"/>
      <c r="DQ7" s="646"/>
      <c r="DR7" s="646"/>
      <c r="DS7" s="646"/>
      <c r="DT7" s="646"/>
      <c r="DU7" s="646"/>
      <c r="DV7" s="646"/>
      <c r="DW7" s="646"/>
      <c r="DX7" s="646"/>
      <c r="DY7" s="646"/>
      <c r="DZ7" s="646"/>
      <c r="EA7" s="646"/>
      <c r="EB7" s="646"/>
      <c r="EC7" s="646"/>
      <c r="ED7" s="646"/>
      <c r="EE7" s="646"/>
      <c r="EF7" s="646"/>
      <c r="EG7" s="646"/>
      <c r="EH7" s="646"/>
      <c r="EI7" s="646"/>
      <c r="EJ7" s="646"/>
      <c r="EK7" s="646"/>
      <c r="EL7" s="646"/>
      <c r="EM7" s="646"/>
      <c r="EN7" s="646"/>
      <c r="EO7" s="646"/>
      <c r="EP7" s="646"/>
      <c r="EQ7" s="646"/>
      <c r="ER7" s="646"/>
      <c r="ES7" s="646"/>
      <c r="ET7" s="646"/>
      <c r="EU7" s="646"/>
      <c r="EV7" s="646"/>
      <c r="EW7" s="646"/>
      <c r="EX7" s="646"/>
      <c r="EY7" s="646"/>
      <c r="EZ7" s="646"/>
      <c r="FA7" s="646"/>
      <c r="FB7" s="646"/>
      <c r="FC7" s="646"/>
      <c r="FD7" s="646"/>
      <c r="FE7" s="646"/>
    </row>
    <row r="8" spans="1:161" s="566" customFormat="1" ht="18.75">
      <c r="A8" s="655">
        <v>1</v>
      </c>
      <c r="B8" s="586" t="s">
        <v>69</v>
      </c>
      <c r="C8" s="587">
        <v>901200086</v>
      </c>
      <c r="D8" s="586"/>
      <c r="E8" s="588"/>
      <c r="F8" s="589">
        <v>745560</v>
      </c>
      <c r="G8" s="589">
        <v>5087732.149999999</v>
      </c>
      <c r="H8" s="598"/>
      <c r="I8" s="593"/>
      <c r="J8" s="593"/>
      <c r="K8" s="593"/>
      <c r="L8" s="593"/>
      <c r="M8" s="593"/>
      <c r="N8" s="593"/>
      <c r="O8" s="593"/>
      <c r="P8" s="593"/>
      <c r="Q8" s="589">
        <v>5045910</v>
      </c>
      <c r="R8" s="589"/>
      <c r="S8" s="590"/>
      <c r="T8" s="589">
        <v>2622218</v>
      </c>
      <c r="U8" s="589">
        <v>6379535</v>
      </c>
      <c r="V8" s="589">
        <v>4751790.5</v>
      </c>
      <c r="W8" s="588"/>
      <c r="X8" s="588"/>
      <c r="Y8" s="588"/>
      <c r="Z8" s="589">
        <v>8895751.53</v>
      </c>
      <c r="AA8" s="589">
        <v>302389.49</v>
      </c>
      <c r="AB8" s="589">
        <v>11610</v>
      </c>
      <c r="AC8" s="589">
        <v>9180291.380000003</v>
      </c>
      <c r="AD8" s="589"/>
      <c r="AE8" s="590"/>
      <c r="AF8" s="590"/>
      <c r="AG8" s="590"/>
      <c r="AH8" s="589">
        <v>46329.72</v>
      </c>
      <c r="AI8" s="589">
        <v>23425.309999999998</v>
      </c>
      <c r="AJ8" s="589">
        <v>41845</v>
      </c>
      <c r="AK8" s="589"/>
      <c r="AL8" s="589">
        <v>22892.65</v>
      </c>
      <c r="AM8" s="589">
        <v>3958138.75</v>
      </c>
      <c r="AN8" s="589">
        <v>10100</v>
      </c>
      <c r="AO8" s="589">
        <v>137500</v>
      </c>
      <c r="AP8" s="593"/>
      <c r="AQ8" s="593"/>
      <c r="AR8" s="593"/>
      <c r="AS8" s="589">
        <v>173508.69999999998</v>
      </c>
      <c r="AT8" s="589">
        <v>9930</v>
      </c>
      <c r="AU8" s="589">
        <v>542416</v>
      </c>
      <c r="AV8" s="596"/>
      <c r="AW8" s="590"/>
      <c r="AX8" s="590"/>
      <c r="AY8" s="593"/>
      <c r="AZ8" s="596"/>
      <c r="BA8" s="590"/>
      <c r="BB8" s="593"/>
      <c r="BC8" s="593"/>
      <c r="BD8" s="590"/>
      <c r="BE8" s="590"/>
      <c r="BF8" s="590"/>
      <c r="BG8" s="596"/>
      <c r="BH8" s="661">
        <v>47988874.18000001</v>
      </c>
      <c r="BI8" s="590"/>
      <c r="BJ8" s="590"/>
      <c r="BK8" s="590"/>
      <c r="BL8" s="588"/>
      <c r="BM8" s="589">
        <v>116898.37999999999</v>
      </c>
      <c r="BN8" s="589">
        <v>5692132.1000000015</v>
      </c>
      <c r="BO8" s="589">
        <v>921560.3399999999</v>
      </c>
      <c r="BP8" s="589">
        <v>200042.67</v>
      </c>
      <c r="BQ8" s="589"/>
      <c r="BR8" s="604"/>
      <c r="BS8" s="588"/>
      <c r="BT8" s="589">
        <v>541655.5</v>
      </c>
      <c r="BU8" s="589"/>
      <c r="BV8" s="589">
        <v>2125547.3300000015</v>
      </c>
      <c r="BW8" s="589">
        <v>0</v>
      </c>
      <c r="BX8" s="588"/>
      <c r="BY8" s="590"/>
      <c r="BZ8" s="667">
        <v>9597836.320000002</v>
      </c>
      <c r="CA8" s="674">
        <v>57586710.50000001</v>
      </c>
      <c r="CB8" s="570" t="s">
        <v>69</v>
      </c>
      <c r="CC8" s="571">
        <v>901200086</v>
      </c>
      <c r="CD8" s="570"/>
      <c r="CE8" s="572"/>
      <c r="CF8" s="572">
        <v>752410</v>
      </c>
      <c r="CG8" s="572">
        <v>6831013.5200000005</v>
      </c>
      <c r="CH8" s="570"/>
      <c r="CI8" s="570"/>
      <c r="CJ8" s="570"/>
      <c r="CK8" s="570"/>
      <c r="CL8" s="570"/>
      <c r="CM8" s="570"/>
      <c r="CN8" s="570"/>
      <c r="CO8" s="570"/>
      <c r="CP8" s="570"/>
      <c r="CQ8" s="570"/>
      <c r="CR8" s="572">
        <v>2296255</v>
      </c>
      <c r="CS8" s="570"/>
      <c r="CT8" s="572">
        <v>252900</v>
      </c>
      <c r="CU8" s="572">
        <v>3027431</v>
      </c>
      <c r="CV8" s="572">
        <v>6644438</v>
      </c>
      <c r="CW8" s="572">
        <v>4110017.5100000002</v>
      </c>
      <c r="CX8" s="572">
        <v>75360</v>
      </c>
      <c r="CY8" s="572">
        <v>75362</v>
      </c>
      <c r="CZ8" s="572">
        <v>409090</v>
      </c>
      <c r="DA8" s="572">
        <v>6575109.92</v>
      </c>
      <c r="DB8" s="572">
        <v>344403.55000000005</v>
      </c>
      <c r="DC8" s="572">
        <v>1800</v>
      </c>
      <c r="DD8" s="572">
        <v>2563061.03</v>
      </c>
      <c r="DE8" s="570"/>
      <c r="DF8" s="570"/>
      <c r="DG8" s="572"/>
      <c r="DH8" s="573"/>
      <c r="DI8" s="572">
        <v>28722.05</v>
      </c>
      <c r="DJ8" s="572"/>
      <c r="DK8" s="572">
        <v>28551</v>
      </c>
      <c r="DL8" s="570"/>
      <c r="DM8" s="572">
        <v>44711.02</v>
      </c>
      <c r="DN8" s="572">
        <v>272372.1</v>
      </c>
      <c r="DO8" s="572">
        <v>150925</v>
      </c>
      <c r="DP8" s="570"/>
      <c r="DQ8" s="570"/>
      <c r="DR8" s="570"/>
      <c r="DS8" s="570"/>
      <c r="DT8" s="572">
        <v>174411.15999999997</v>
      </c>
      <c r="DU8" s="572">
        <v>65373</v>
      </c>
      <c r="DV8" s="572">
        <v>576838</v>
      </c>
      <c r="DW8" s="570"/>
      <c r="DX8" s="570"/>
      <c r="DY8" s="572">
        <v>189600</v>
      </c>
      <c r="DZ8" s="570"/>
      <c r="EA8" s="570"/>
      <c r="EB8" s="570"/>
      <c r="EC8" s="570"/>
      <c r="ED8" s="570"/>
      <c r="EE8" s="573"/>
      <c r="EF8" s="570"/>
      <c r="EG8" s="570"/>
      <c r="EH8" s="570"/>
      <c r="EI8" s="569">
        <v>35490154.86</v>
      </c>
      <c r="EJ8" s="573"/>
      <c r="EK8" s="573"/>
      <c r="EL8" s="573"/>
      <c r="EM8" s="573"/>
      <c r="EN8" s="572">
        <v>121112.37000000002</v>
      </c>
      <c r="EO8" s="572">
        <v>6409036.040000003</v>
      </c>
      <c r="EP8" s="572">
        <v>956870.0899999997</v>
      </c>
      <c r="EQ8" s="572">
        <v>200043.17</v>
      </c>
      <c r="ER8" s="573"/>
      <c r="ES8" s="580"/>
      <c r="ET8" s="572">
        <v>34766.090000000004</v>
      </c>
      <c r="EU8" s="572">
        <v>672717.5000000002</v>
      </c>
      <c r="EV8" s="573"/>
      <c r="EW8" s="572">
        <v>2069226.510000001</v>
      </c>
      <c r="EX8" s="572">
        <v>6879.4400000000005</v>
      </c>
      <c r="EY8" s="572"/>
      <c r="EZ8" s="573"/>
      <c r="FA8" s="573">
        <v>10470651.210000005</v>
      </c>
      <c r="FB8" s="573">
        <v>45960806.07000001</v>
      </c>
      <c r="FC8" s="570">
        <f aca="true" t="shared" si="0" ref="FC8:FC40">SUM(EI8-BH8)*100/BH8</f>
        <v>-26.045035507853218</v>
      </c>
      <c r="FD8" s="570">
        <f aca="true" t="shared" si="1" ref="FD8:FD38">SUM(FA8-BZ8)*100/BZ8</f>
        <v>9.093871377877406</v>
      </c>
      <c r="FE8" s="570">
        <f aca="true" t="shared" si="2" ref="FE8:FE40">SUM(FB8-CA8)*100/CA8</f>
        <v>-20.18851976273241</v>
      </c>
    </row>
    <row r="9" spans="1:161" ht="18.75">
      <c r="A9" s="653">
        <v>2</v>
      </c>
      <c r="B9" s="586" t="s">
        <v>71</v>
      </c>
      <c r="C9" s="587">
        <v>901200007</v>
      </c>
      <c r="D9" s="586"/>
      <c r="E9" s="588"/>
      <c r="F9" s="589">
        <v>1662030</v>
      </c>
      <c r="G9" s="589">
        <v>417945038</v>
      </c>
      <c r="H9" s="598"/>
      <c r="I9" s="588"/>
      <c r="J9" s="591"/>
      <c r="K9" s="592"/>
      <c r="L9" s="592"/>
      <c r="M9" s="593"/>
      <c r="N9" s="593"/>
      <c r="O9" s="593"/>
      <c r="P9" s="593"/>
      <c r="Q9" s="589">
        <v>3156446</v>
      </c>
      <c r="R9" s="589"/>
      <c r="S9" s="589">
        <v>123000</v>
      </c>
      <c r="T9" s="589">
        <v>683448</v>
      </c>
      <c r="U9" s="589">
        <v>2466630</v>
      </c>
      <c r="V9" s="589">
        <v>2110519.2</v>
      </c>
      <c r="W9" s="593"/>
      <c r="X9" s="593"/>
      <c r="Y9" s="593"/>
      <c r="Z9" s="589">
        <v>94028818.17999999</v>
      </c>
      <c r="AA9" s="589">
        <v>1231387.9600000002</v>
      </c>
      <c r="AB9" s="589">
        <v>1553579.77</v>
      </c>
      <c r="AC9" s="589">
        <v>5217597.31</v>
      </c>
      <c r="AD9" s="589"/>
      <c r="AE9" s="589"/>
      <c r="AF9" s="589">
        <v>0</v>
      </c>
      <c r="AG9" s="589"/>
      <c r="AH9" s="589">
        <v>1852.28</v>
      </c>
      <c r="AI9" s="589">
        <v>3136.24</v>
      </c>
      <c r="AJ9" s="601"/>
      <c r="AK9" s="601"/>
      <c r="AL9" s="589">
        <v>7764.21</v>
      </c>
      <c r="AM9" s="589">
        <v>297615.6</v>
      </c>
      <c r="AN9" s="589">
        <v>131300</v>
      </c>
      <c r="AO9" s="589">
        <v>23600</v>
      </c>
      <c r="AP9" s="593"/>
      <c r="AQ9" s="601"/>
      <c r="AR9" s="593"/>
      <c r="AS9" s="589">
        <v>617240.4999999999</v>
      </c>
      <c r="AT9" s="589">
        <v>27370</v>
      </c>
      <c r="AU9" s="589">
        <v>267485.97</v>
      </c>
      <c r="AV9" s="599"/>
      <c r="AW9" s="589">
        <v>2000000</v>
      </c>
      <c r="AX9" s="601"/>
      <c r="AY9" s="593"/>
      <c r="AZ9" s="595"/>
      <c r="BA9" s="589">
        <v>7200</v>
      </c>
      <c r="BB9" s="593"/>
      <c r="BC9" s="602"/>
      <c r="BD9" s="603"/>
      <c r="BE9" s="603"/>
      <c r="BF9" s="603"/>
      <c r="BG9" s="596"/>
      <c r="BH9" s="661">
        <v>533563059.21999997</v>
      </c>
      <c r="BI9" s="590"/>
      <c r="BJ9" s="590"/>
      <c r="BK9" s="590"/>
      <c r="BL9" s="589"/>
      <c r="BM9" s="589">
        <v>147151.26000000004</v>
      </c>
      <c r="BN9" s="589">
        <v>1616086.9800000002</v>
      </c>
      <c r="BO9" s="589">
        <v>1050</v>
      </c>
      <c r="BP9" s="589">
        <v>62047.64000000003</v>
      </c>
      <c r="BQ9" s="589"/>
      <c r="BR9" s="590"/>
      <c r="BS9" s="600"/>
      <c r="BT9" s="589">
        <v>15912.500000000002</v>
      </c>
      <c r="BU9" s="589">
        <v>52303.079999999994</v>
      </c>
      <c r="BV9" s="589">
        <v>1017323.78</v>
      </c>
      <c r="BW9" s="601"/>
      <c r="BX9" s="590"/>
      <c r="BY9" s="590"/>
      <c r="BZ9" s="667">
        <v>2911875.24</v>
      </c>
      <c r="CA9" s="674">
        <v>536474934.46</v>
      </c>
      <c r="CB9" s="570" t="s">
        <v>71</v>
      </c>
      <c r="CC9" s="571">
        <v>901200007</v>
      </c>
      <c r="CD9" s="570"/>
      <c r="CE9" s="572"/>
      <c r="CF9" s="572">
        <v>1548040</v>
      </c>
      <c r="CG9" s="572">
        <v>246732037</v>
      </c>
      <c r="CH9" s="570"/>
      <c r="CI9" s="572"/>
      <c r="CJ9" s="574"/>
      <c r="CK9" s="575"/>
      <c r="CL9" s="575"/>
      <c r="CM9" s="570"/>
      <c r="CN9" s="570"/>
      <c r="CO9" s="570"/>
      <c r="CP9" s="570"/>
      <c r="CQ9" s="570"/>
      <c r="CR9" s="572">
        <v>985374</v>
      </c>
      <c r="CS9" s="570"/>
      <c r="CT9" s="579"/>
      <c r="CU9" s="572">
        <v>1036900</v>
      </c>
      <c r="CV9" s="572">
        <v>2752814</v>
      </c>
      <c r="CW9" s="572">
        <v>2531127.96</v>
      </c>
      <c r="CX9" s="570"/>
      <c r="CY9" s="570"/>
      <c r="CZ9" s="570"/>
      <c r="DA9" s="572">
        <v>45614156.109999985</v>
      </c>
      <c r="DB9" s="572">
        <v>2779037.769999999</v>
      </c>
      <c r="DC9" s="572">
        <v>1108084.2</v>
      </c>
      <c r="DD9" s="572">
        <v>4663523.9</v>
      </c>
      <c r="DE9" s="570"/>
      <c r="DF9" s="570"/>
      <c r="DG9" s="572">
        <v>186232.58</v>
      </c>
      <c r="DH9" s="572">
        <v>6717.71</v>
      </c>
      <c r="DI9" s="572">
        <v>15697</v>
      </c>
      <c r="DJ9" s="572">
        <v>1156.25</v>
      </c>
      <c r="DK9" s="572">
        <v>2816</v>
      </c>
      <c r="DL9" s="570"/>
      <c r="DM9" s="572">
        <v>11444.919999999998</v>
      </c>
      <c r="DN9" s="572">
        <v>363282.0500000001</v>
      </c>
      <c r="DO9" s="572">
        <v>98750</v>
      </c>
      <c r="DP9" s="572">
        <v>2000</v>
      </c>
      <c r="DQ9" s="570"/>
      <c r="DR9" s="570"/>
      <c r="DS9" s="570"/>
      <c r="DT9" s="572">
        <v>296772.63999999996</v>
      </c>
      <c r="DU9" s="572">
        <v>40558</v>
      </c>
      <c r="DV9" s="572">
        <v>98000</v>
      </c>
      <c r="DW9" s="570"/>
      <c r="DX9" s="572">
        <v>503000</v>
      </c>
      <c r="DY9" s="572">
        <v>8100</v>
      </c>
      <c r="DZ9" s="570"/>
      <c r="EA9" s="570"/>
      <c r="EB9" s="572">
        <v>7200</v>
      </c>
      <c r="EC9" s="570"/>
      <c r="ED9" s="570"/>
      <c r="EE9" s="577"/>
      <c r="EF9" s="570"/>
      <c r="EG9" s="572">
        <v>12000</v>
      </c>
      <c r="EH9" s="570"/>
      <c r="EI9" s="569">
        <v>311404822.0899999</v>
      </c>
      <c r="EJ9" s="573"/>
      <c r="EK9" s="573"/>
      <c r="EL9" s="573"/>
      <c r="EM9" s="571"/>
      <c r="EN9" s="572">
        <v>147296.38000000003</v>
      </c>
      <c r="EO9" s="572">
        <v>1805407.0600000008</v>
      </c>
      <c r="EP9" s="572">
        <v>1050</v>
      </c>
      <c r="EQ9" s="572">
        <v>61463.25000000003</v>
      </c>
      <c r="ER9" s="573"/>
      <c r="ES9" s="573"/>
      <c r="ET9" s="576"/>
      <c r="EU9" s="572">
        <v>15912.510000000002</v>
      </c>
      <c r="EV9" s="572">
        <v>43979.91999999999</v>
      </c>
      <c r="EW9" s="572">
        <v>1014912.72</v>
      </c>
      <c r="EX9" s="571"/>
      <c r="EY9" s="573"/>
      <c r="EZ9" s="573"/>
      <c r="FA9" s="573">
        <v>3090021.840000001</v>
      </c>
      <c r="FB9" s="573">
        <v>314494843.9299999</v>
      </c>
      <c r="FC9" s="570">
        <f t="shared" si="0"/>
        <v>-41.63673501961822</v>
      </c>
      <c r="FD9" s="570">
        <f t="shared" si="1"/>
        <v>6.11793381642273</v>
      </c>
      <c r="FE9" s="570">
        <f t="shared" si="2"/>
        <v>-41.37753253158766</v>
      </c>
    </row>
    <row r="10" spans="1:161" ht="18.75">
      <c r="A10" s="653">
        <v>3</v>
      </c>
      <c r="B10" s="586" t="s">
        <v>72</v>
      </c>
      <c r="C10" s="587">
        <v>901200008</v>
      </c>
      <c r="D10" s="586"/>
      <c r="E10" s="588"/>
      <c r="F10" s="589">
        <v>960550</v>
      </c>
      <c r="G10" s="589">
        <v>4573818</v>
      </c>
      <c r="H10" s="598"/>
      <c r="I10" s="593"/>
      <c r="J10" s="593"/>
      <c r="K10" s="593"/>
      <c r="L10" s="593"/>
      <c r="M10" s="593"/>
      <c r="N10" s="593"/>
      <c r="O10" s="593"/>
      <c r="P10" s="593"/>
      <c r="Q10" s="589">
        <v>3294606.01</v>
      </c>
      <c r="R10" s="589"/>
      <c r="S10" s="589">
        <v>809675.02</v>
      </c>
      <c r="T10" s="589">
        <v>1463328</v>
      </c>
      <c r="U10" s="589">
        <v>4556050</v>
      </c>
      <c r="V10" s="589">
        <v>2411259.01</v>
      </c>
      <c r="W10" s="593"/>
      <c r="X10" s="593"/>
      <c r="Y10" s="593"/>
      <c r="Z10" s="589">
        <v>8100939.44</v>
      </c>
      <c r="AA10" s="589">
        <v>408217.36999999994</v>
      </c>
      <c r="AB10" s="589">
        <v>142555.1</v>
      </c>
      <c r="AC10" s="589">
        <v>3348759.44</v>
      </c>
      <c r="AD10" s="589"/>
      <c r="AE10" s="589"/>
      <c r="AF10" s="603"/>
      <c r="AG10" s="603"/>
      <c r="AH10" s="603"/>
      <c r="AI10" s="589">
        <v>1484.65</v>
      </c>
      <c r="AJ10" s="589"/>
      <c r="AK10" s="589"/>
      <c r="AL10" s="589">
        <v>2944.64</v>
      </c>
      <c r="AM10" s="589">
        <v>108576.84999999999</v>
      </c>
      <c r="AN10" s="589">
        <v>4800</v>
      </c>
      <c r="AO10" s="589">
        <v>947200</v>
      </c>
      <c r="AP10" s="593"/>
      <c r="AQ10" s="593"/>
      <c r="AR10" s="593"/>
      <c r="AS10" s="589">
        <v>74475.54999999999</v>
      </c>
      <c r="AT10" s="589">
        <v>49477</v>
      </c>
      <c r="AU10" s="589">
        <v>614537</v>
      </c>
      <c r="AV10" s="599"/>
      <c r="AW10" s="589">
        <v>121900</v>
      </c>
      <c r="AX10" s="589">
        <v>38400</v>
      </c>
      <c r="AY10" s="593"/>
      <c r="AZ10" s="595"/>
      <c r="BA10" s="589">
        <v>70500</v>
      </c>
      <c r="BB10" s="593"/>
      <c r="BC10" s="602"/>
      <c r="BD10" s="603"/>
      <c r="BE10" s="603"/>
      <c r="BF10" s="603"/>
      <c r="BG10" s="596"/>
      <c r="BH10" s="661">
        <v>32104053.080000006</v>
      </c>
      <c r="BI10" s="590"/>
      <c r="BJ10" s="590"/>
      <c r="BK10" s="590"/>
      <c r="BL10" s="603"/>
      <c r="BM10" s="589">
        <v>36014.08</v>
      </c>
      <c r="BN10" s="589">
        <v>983995.8799999999</v>
      </c>
      <c r="BO10" s="603"/>
      <c r="BP10" s="589">
        <v>325227.9999999999</v>
      </c>
      <c r="BQ10" s="589"/>
      <c r="BR10" s="604"/>
      <c r="BS10" s="600"/>
      <c r="BT10" s="589">
        <v>50675.18000000001</v>
      </c>
      <c r="BU10" s="589">
        <v>49414.07</v>
      </c>
      <c r="BV10" s="589">
        <v>58154.49999999999</v>
      </c>
      <c r="BW10" s="603"/>
      <c r="BX10" s="590"/>
      <c r="BY10" s="590"/>
      <c r="BZ10" s="667">
        <v>1503481.7099999997</v>
      </c>
      <c r="CA10" s="674">
        <v>33607534.79000001</v>
      </c>
      <c r="CB10" s="570" t="s">
        <v>72</v>
      </c>
      <c r="CC10" s="571">
        <v>901200008</v>
      </c>
      <c r="CD10" s="570"/>
      <c r="CE10" s="572"/>
      <c r="CF10" s="572">
        <v>1030450</v>
      </c>
      <c r="CG10" s="572">
        <v>11257721.620000001</v>
      </c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2">
        <v>621462</v>
      </c>
      <c r="CS10" s="570"/>
      <c r="CT10" s="572">
        <v>2335566</v>
      </c>
      <c r="CU10" s="572">
        <v>2690904</v>
      </c>
      <c r="CV10" s="572">
        <v>6177850</v>
      </c>
      <c r="CW10" s="572">
        <v>3014827.0700000003</v>
      </c>
      <c r="CX10" s="570"/>
      <c r="CY10" s="570"/>
      <c r="CZ10" s="570"/>
      <c r="DA10" s="572">
        <v>15156564.730000004</v>
      </c>
      <c r="DB10" s="572">
        <v>237657.15</v>
      </c>
      <c r="DC10" s="572">
        <v>158086.50000000003</v>
      </c>
      <c r="DD10" s="572">
        <v>6364146.68</v>
      </c>
      <c r="DE10" s="570"/>
      <c r="DF10" s="570"/>
      <c r="DG10" s="572">
        <v>38326.100000000006</v>
      </c>
      <c r="DH10" s="579"/>
      <c r="DI10" s="572">
        <v>2000</v>
      </c>
      <c r="DJ10" s="572"/>
      <c r="DK10" s="572">
        <v>6948</v>
      </c>
      <c r="DL10" s="570"/>
      <c r="DM10" s="572">
        <v>25535.16</v>
      </c>
      <c r="DN10" s="572">
        <v>83291.98999999999</v>
      </c>
      <c r="DO10" s="572">
        <v>7100</v>
      </c>
      <c r="DP10" s="572">
        <v>2000</v>
      </c>
      <c r="DQ10" s="570"/>
      <c r="DR10" s="570"/>
      <c r="DS10" s="570"/>
      <c r="DT10" s="572">
        <v>72137.51000000001</v>
      </c>
      <c r="DU10" s="572"/>
      <c r="DV10" s="570"/>
      <c r="DW10" s="570"/>
      <c r="DX10" s="572">
        <v>1000</v>
      </c>
      <c r="DY10" s="572">
        <v>124200</v>
      </c>
      <c r="DZ10" s="570"/>
      <c r="EA10" s="570"/>
      <c r="EB10" s="572">
        <v>50800</v>
      </c>
      <c r="EC10" s="570"/>
      <c r="ED10" s="570"/>
      <c r="EE10" s="579"/>
      <c r="EF10" s="570"/>
      <c r="EG10" s="572">
        <v>46139270</v>
      </c>
      <c r="EH10" s="570"/>
      <c r="EI10" s="569">
        <v>95597844.50999999</v>
      </c>
      <c r="EJ10" s="573"/>
      <c r="EK10" s="573"/>
      <c r="EL10" s="573"/>
      <c r="EM10" s="571"/>
      <c r="EN10" s="572">
        <v>36013.89000000001</v>
      </c>
      <c r="EO10" s="572">
        <v>983994.87</v>
      </c>
      <c r="EP10" s="573"/>
      <c r="EQ10" s="572">
        <v>325226.76999999984</v>
      </c>
      <c r="ER10" s="573"/>
      <c r="ES10" s="580"/>
      <c r="ET10" s="576"/>
      <c r="EU10" s="572">
        <v>50674.89</v>
      </c>
      <c r="EV10" s="572">
        <v>49414.08</v>
      </c>
      <c r="EW10" s="572">
        <v>58154.5</v>
      </c>
      <c r="EX10" s="571"/>
      <c r="EY10" s="573"/>
      <c r="EZ10" s="573"/>
      <c r="FA10" s="573">
        <v>1503478.9999999998</v>
      </c>
      <c r="FB10" s="573">
        <v>97101323.50999999</v>
      </c>
      <c r="FC10" s="570">
        <f t="shared" si="0"/>
        <v>197.7750014049004</v>
      </c>
      <c r="FD10" s="570">
        <f t="shared" si="1"/>
        <v>-0.0001802482851595679</v>
      </c>
      <c r="FE10" s="570">
        <f t="shared" si="2"/>
        <v>188.92724240783258</v>
      </c>
    </row>
    <row r="11" spans="1:161" ht="18.75">
      <c r="A11" s="653">
        <v>4</v>
      </c>
      <c r="B11" s="586" t="s">
        <v>75</v>
      </c>
      <c r="C11" s="587">
        <v>901200006</v>
      </c>
      <c r="D11" s="586"/>
      <c r="E11" s="588"/>
      <c r="F11" s="589">
        <v>166440</v>
      </c>
      <c r="G11" s="589">
        <v>11173122.25</v>
      </c>
      <c r="H11" s="598"/>
      <c r="I11" s="593"/>
      <c r="J11" s="593"/>
      <c r="K11" s="593"/>
      <c r="L11" s="593"/>
      <c r="M11" s="593"/>
      <c r="N11" s="593"/>
      <c r="O11" s="593"/>
      <c r="P11" s="593"/>
      <c r="Q11" s="589">
        <v>2389396.6</v>
      </c>
      <c r="R11" s="589"/>
      <c r="S11" s="589">
        <v>309725</v>
      </c>
      <c r="T11" s="589">
        <v>2665187</v>
      </c>
      <c r="U11" s="589">
        <v>8199531</v>
      </c>
      <c r="V11" s="589">
        <v>4513595.059999999</v>
      </c>
      <c r="W11" s="593"/>
      <c r="X11" s="589"/>
      <c r="Y11" s="593"/>
      <c r="Z11" s="589">
        <v>19060841.459999982</v>
      </c>
      <c r="AA11" s="589">
        <v>5579985.910000001</v>
      </c>
      <c r="AB11" s="589">
        <v>5786485.479999999</v>
      </c>
      <c r="AC11" s="589">
        <v>14512486.479999999</v>
      </c>
      <c r="AD11" s="589"/>
      <c r="AE11" s="589"/>
      <c r="AF11" s="589">
        <v>54511.3</v>
      </c>
      <c r="AG11" s="589">
        <v>10227.11</v>
      </c>
      <c r="AH11" s="589">
        <v>650.34</v>
      </c>
      <c r="AI11" s="589"/>
      <c r="AJ11" s="589">
        <v>584</v>
      </c>
      <c r="AK11" s="589"/>
      <c r="AL11" s="589">
        <v>8837.13</v>
      </c>
      <c r="AM11" s="589">
        <v>1542823.6000000006</v>
      </c>
      <c r="AN11" s="589">
        <v>11500</v>
      </c>
      <c r="AO11" s="589">
        <v>11000</v>
      </c>
      <c r="AP11" s="593"/>
      <c r="AQ11" s="590"/>
      <c r="AR11" s="593"/>
      <c r="AS11" s="589">
        <v>490704.54999999993</v>
      </c>
      <c r="AT11" s="589">
        <v>311352</v>
      </c>
      <c r="AU11" s="590"/>
      <c r="AV11" s="599"/>
      <c r="AW11" s="589">
        <v>15942</v>
      </c>
      <c r="AX11" s="589">
        <v>39000</v>
      </c>
      <c r="AY11" s="593"/>
      <c r="AZ11" s="595"/>
      <c r="BA11" s="589">
        <v>42600</v>
      </c>
      <c r="BB11" s="588"/>
      <c r="BC11" s="593"/>
      <c r="BD11" s="590"/>
      <c r="BE11" s="590"/>
      <c r="BF11" s="590"/>
      <c r="BG11" s="596"/>
      <c r="BH11" s="661">
        <v>76896528.26999997</v>
      </c>
      <c r="BI11" s="589">
        <v>289800.00000000006</v>
      </c>
      <c r="BJ11" s="589">
        <v>99999.99999999997</v>
      </c>
      <c r="BK11" s="589">
        <v>458700</v>
      </c>
      <c r="BL11" s="589">
        <v>375.97</v>
      </c>
      <c r="BM11" s="589">
        <v>219766.91999999995</v>
      </c>
      <c r="BN11" s="589">
        <v>2330941.6900000013</v>
      </c>
      <c r="BO11" s="589">
        <v>62228.07000000001</v>
      </c>
      <c r="BP11" s="589">
        <v>438115.0300000002</v>
      </c>
      <c r="BQ11" s="589">
        <v>267328.8600000001</v>
      </c>
      <c r="BR11" s="589">
        <v>127225.06000000003</v>
      </c>
      <c r="BS11" s="600"/>
      <c r="BT11" s="589">
        <v>236927.36999999985</v>
      </c>
      <c r="BU11" s="589">
        <v>4050979.550000004</v>
      </c>
      <c r="BV11" s="589">
        <v>1036834.7400000009</v>
      </c>
      <c r="BW11" s="589">
        <v>114434.71999999997</v>
      </c>
      <c r="BX11" s="590"/>
      <c r="BY11" s="589">
        <v>125778.11</v>
      </c>
      <c r="BZ11" s="668">
        <v>9859436.090000005</v>
      </c>
      <c r="CA11" s="674">
        <v>86755964.35999997</v>
      </c>
      <c r="CB11" s="570" t="s">
        <v>75</v>
      </c>
      <c r="CC11" s="571">
        <v>901200006</v>
      </c>
      <c r="CD11" s="570"/>
      <c r="CE11" s="572"/>
      <c r="CF11" s="572">
        <v>130960</v>
      </c>
      <c r="CG11" s="572">
        <v>8218550.25</v>
      </c>
      <c r="CH11" s="570"/>
      <c r="CI11" s="570"/>
      <c r="CJ11" s="570"/>
      <c r="CK11" s="570"/>
      <c r="CL11" s="570"/>
      <c r="CM11" s="570"/>
      <c r="CN11" s="570"/>
      <c r="CO11" s="570"/>
      <c r="CP11" s="570"/>
      <c r="CQ11" s="570"/>
      <c r="CR11" s="572">
        <v>1359267</v>
      </c>
      <c r="CS11" s="570"/>
      <c r="CT11" s="572">
        <v>421400</v>
      </c>
      <c r="CU11" s="572">
        <v>2664918</v>
      </c>
      <c r="CV11" s="572">
        <v>7261076</v>
      </c>
      <c r="CW11" s="572">
        <v>4096318.999999999</v>
      </c>
      <c r="CX11" s="570"/>
      <c r="CY11" s="570"/>
      <c r="CZ11" s="570"/>
      <c r="DA11" s="572">
        <v>15398182.740000041</v>
      </c>
      <c r="DB11" s="572">
        <v>4728315.990000002</v>
      </c>
      <c r="DC11" s="572">
        <v>6046213.140000001</v>
      </c>
      <c r="DD11" s="572">
        <v>11113651.280000001</v>
      </c>
      <c r="DE11" s="570"/>
      <c r="DF11" s="572">
        <v>5875</v>
      </c>
      <c r="DG11" s="572">
        <v>805843.8300000005</v>
      </c>
      <c r="DH11" s="572">
        <v>28451.829999999998</v>
      </c>
      <c r="DI11" s="572">
        <v>22265.510000000006</v>
      </c>
      <c r="DJ11" s="572">
        <v>2492.45</v>
      </c>
      <c r="DK11" s="572">
        <v>3685</v>
      </c>
      <c r="DL11" s="570"/>
      <c r="DM11" s="572">
        <v>10890.46</v>
      </c>
      <c r="DN11" s="572">
        <v>994003.0600000003</v>
      </c>
      <c r="DO11" s="572">
        <v>14055</v>
      </c>
      <c r="DP11" s="572">
        <v>2000</v>
      </c>
      <c r="DQ11" s="570"/>
      <c r="DR11" s="572">
        <v>4057.9</v>
      </c>
      <c r="DS11" s="570"/>
      <c r="DT11" s="572">
        <v>334396.9799999999</v>
      </c>
      <c r="DU11" s="572">
        <v>11771</v>
      </c>
      <c r="DV11" s="570"/>
      <c r="DW11" s="570"/>
      <c r="DX11" s="572">
        <v>226813</v>
      </c>
      <c r="DY11" s="572">
        <v>78300</v>
      </c>
      <c r="DZ11" s="570"/>
      <c r="EA11" s="570"/>
      <c r="EB11" s="572">
        <v>64800</v>
      </c>
      <c r="EC11" s="572">
        <v>36834.38</v>
      </c>
      <c r="ED11" s="570"/>
      <c r="EE11" s="573"/>
      <c r="EF11" s="570"/>
      <c r="EG11" s="570"/>
      <c r="EH11" s="570"/>
      <c r="EI11" s="569">
        <v>64085388.80000004</v>
      </c>
      <c r="EJ11" s="572">
        <v>289800.00000000006</v>
      </c>
      <c r="EK11" s="572">
        <v>99999.99999999997</v>
      </c>
      <c r="EL11" s="572">
        <v>458700</v>
      </c>
      <c r="EM11" s="572">
        <v>238665.82999999996</v>
      </c>
      <c r="EN11" s="572">
        <v>273481.89000000013</v>
      </c>
      <c r="EO11" s="572">
        <v>2509163.8600000017</v>
      </c>
      <c r="EP11" s="572">
        <v>66239.03000000001</v>
      </c>
      <c r="EQ11" s="572">
        <v>465141.9100000001</v>
      </c>
      <c r="ER11" s="572">
        <v>229930.27000000005</v>
      </c>
      <c r="ES11" s="572">
        <v>124375.3700000001</v>
      </c>
      <c r="ET11" s="576"/>
      <c r="EU11" s="572">
        <v>273971.7699999998</v>
      </c>
      <c r="EV11" s="572">
        <v>4209483.090000004</v>
      </c>
      <c r="EW11" s="572">
        <v>1094372.3800000013</v>
      </c>
      <c r="EX11" s="572">
        <v>114434.92999999998</v>
      </c>
      <c r="EY11" s="573"/>
      <c r="EZ11" s="572">
        <v>285514.30000000005</v>
      </c>
      <c r="FA11" s="572">
        <v>10733274.630000006</v>
      </c>
      <c r="FB11" s="572">
        <v>74818663.43000005</v>
      </c>
      <c r="FC11" s="572">
        <f t="shared" si="0"/>
        <v>-16.6602312981118</v>
      </c>
      <c r="FD11" s="572">
        <f t="shared" si="1"/>
        <v>8.862966725716667</v>
      </c>
      <c r="FE11" s="572">
        <f t="shared" si="2"/>
        <v>-13.759631419074832</v>
      </c>
    </row>
    <row r="12" spans="1:161" ht="18.75">
      <c r="A12" s="653">
        <v>5</v>
      </c>
      <c r="B12" s="586" t="s">
        <v>70</v>
      </c>
      <c r="C12" s="587">
        <v>901200106</v>
      </c>
      <c r="D12" s="586"/>
      <c r="E12" s="593"/>
      <c r="F12" s="589">
        <v>1357920</v>
      </c>
      <c r="G12" s="590"/>
      <c r="H12" s="590"/>
      <c r="I12" s="593"/>
      <c r="J12" s="593"/>
      <c r="K12" s="593"/>
      <c r="L12" s="593"/>
      <c r="M12" s="593"/>
      <c r="N12" s="593"/>
      <c r="O12" s="593"/>
      <c r="P12" s="593"/>
      <c r="Q12" s="589">
        <v>270755</v>
      </c>
      <c r="R12" s="589"/>
      <c r="S12" s="588"/>
      <c r="T12" s="589">
        <v>529038</v>
      </c>
      <c r="U12" s="589">
        <v>1723530</v>
      </c>
      <c r="V12" s="589">
        <v>909011.97</v>
      </c>
      <c r="W12" s="593"/>
      <c r="X12" s="593"/>
      <c r="Y12" s="593"/>
      <c r="Z12" s="589">
        <v>3036359.629999999</v>
      </c>
      <c r="AA12" s="589">
        <v>2628055.7199999993</v>
      </c>
      <c r="AB12" s="589">
        <v>97777.07999999999</v>
      </c>
      <c r="AC12" s="589">
        <v>1293125.16</v>
      </c>
      <c r="AD12" s="589"/>
      <c r="AE12" s="589"/>
      <c r="AF12" s="588"/>
      <c r="AG12" s="590"/>
      <c r="AH12" s="590"/>
      <c r="AI12" s="593"/>
      <c r="AJ12" s="589">
        <v>0</v>
      </c>
      <c r="AK12" s="589"/>
      <c r="AL12" s="589">
        <v>6879</v>
      </c>
      <c r="AM12" s="589">
        <v>159145.02000000002</v>
      </c>
      <c r="AN12" s="589">
        <v>53675</v>
      </c>
      <c r="AO12" s="589">
        <v>9000</v>
      </c>
      <c r="AP12" s="593"/>
      <c r="AQ12" s="593"/>
      <c r="AR12" s="593"/>
      <c r="AS12" s="589">
        <v>58850.219999999994</v>
      </c>
      <c r="AT12" s="589">
        <v>53180</v>
      </c>
      <c r="AU12" s="593"/>
      <c r="AV12" s="599"/>
      <c r="AW12" s="589">
        <v>8000</v>
      </c>
      <c r="AX12" s="589">
        <v>62850</v>
      </c>
      <c r="AY12" s="593"/>
      <c r="AZ12" s="595"/>
      <c r="BA12" s="589">
        <v>22400</v>
      </c>
      <c r="BB12" s="593"/>
      <c r="BC12" s="593"/>
      <c r="BD12" s="590"/>
      <c r="BE12" s="590"/>
      <c r="BF12" s="590"/>
      <c r="BG12" s="596"/>
      <c r="BH12" s="661">
        <v>12279551.799999999</v>
      </c>
      <c r="BI12" s="590"/>
      <c r="BJ12" s="590"/>
      <c r="BK12" s="590"/>
      <c r="BL12" s="588"/>
      <c r="BM12" s="589">
        <v>9593.7</v>
      </c>
      <c r="BN12" s="590"/>
      <c r="BO12" s="590"/>
      <c r="BP12" s="589">
        <v>21841.370000000003</v>
      </c>
      <c r="BQ12" s="589"/>
      <c r="BR12" s="604"/>
      <c r="BS12" s="600"/>
      <c r="BT12" s="589">
        <v>546677.5899999999</v>
      </c>
      <c r="BU12" s="589"/>
      <c r="BV12" s="590"/>
      <c r="BW12" s="590"/>
      <c r="BX12" s="590"/>
      <c r="BY12" s="590"/>
      <c r="BZ12" s="667">
        <v>578112.6599999998</v>
      </c>
      <c r="CA12" s="674">
        <v>12857664.459999999</v>
      </c>
      <c r="CB12" s="570" t="s">
        <v>70</v>
      </c>
      <c r="CC12" s="571">
        <v>901200106</v>
      </c>
      <c r="CD12" s="570"/>
      <c r="CE12" s="570"/>
      <c r="CF12" s="572">
        <v>681560</v>
      </c>
      <c r="CG12" s="572">
        <v>40767.75</v>
      </c>
      <c r="CH12" s="570"/>
      <c r="CI12" s="570"/>
      <c r="CJ12" s="570"/>
      <c r="CK12" s="570"/>
      <c r="CL12" s="570"/>
      <c r="CM12" s="570"/>
      <c r="CN12" s="570"/>
      <c r="CO12" s="570"/>
      <c r="CP12" s="570"/>
      <c r="CQ12" s="570"/>
      <c r="CR12" s="572">
        <v>1813028</v>
      </c>
      <c r="CS12" s="572">
        <v>109740</v>
      </c>
      <c r="CT12" s="572"/>
      <c r="CU12" s="572">
        <v>611278</v>
      </c>
      <c r="CV12" s="572">
        <v>1510550</v>
      </c>
      <c r="CW12" s="572">
        <v>1182746.15</v>
      </c>
      <c r="CX12" s="570"/>
      <c r="CY12" s="570"/>
      <c r="CZ12" s="570"/>
      <c r="DA12" s="572">
        <v>7404272.650000002</v>
      </c>
      <c r="DB12" s="572">
        <v>253608.35000000003</v>
      </c>
      <c r="DC12" s="572">
        <v>126335.09999999999</v>
      </c>
      <c r="DD12" s="572">
        <v>1184155.7</v>
      </c>
      <c r="DE12" s="570"/>
      <c r="DF12" s="570"/>
      <c r="DG12" s="572">
        <v>143439.00999999998</v>
      </c>
      <c r="DH12" s="570"/>
      <c r="DI12" s="572">
        <v>0</v>
      </c>
      <c r="DJ12" s="570"/>
      <c r="DK12" s="572"/>
      <c r="DL12" s="570"/>
      <c r="DM12" s="572">
        <v>5698.82</v>
      </c>
      <c r="DN12" s="572">
        <v>466309.21</v>
      </c>
      <c r="DO12" s="572">
        <v>34275</v>
      </c>
      <c r="DP12" s="572">
        <v>9000</v>
      </c>
      <c r="DQ12" s="570"/>
      <c r="DR12" s="570"/>
      <c r="DS12" s="570"/>
      <c r="DT12" s="572">
        <v>74427.18000000001</v>
      </c>
      <c r="DU12" s="572">
        <v>47575</v>
      </c>
      <c r="DV12" s="570"/>
      <c r="DW12" s="572">
        <v>1430413</v>
      </c>
      <c r="DX12" s="572">
        <v>1000</v>
      </c>
      <c r="DY12" s="572">
        <v>61200</v>
      </c>
      <c r="DZ12" s="570"/>
      <c r="EA12" s="570"/>
      <c r="EB12" s="572">
        <v>62400</v>
      </c>
      <c r="EC12" s="570"/>
      <c r="ED12" s="570"/>
      <c r="EE12" s="570"/>
      <c r="EF12" s="570"/>
      <c r="EG12" s="570"/>
      <c r="EH12" s="570"/>
      <c r="EI12" s="569">
        <v>17253778.92</v>
      </c>
      <c r="EJ12" s="573"/>
      <c r="EK12" s="573"/>
      <c r="EL12" s="573"/>
      <c r="EM12" s="573"/>
      <c r="EN12" s="572">
        <v>41044.23999999999</v>
      </c>
      <c r="EO12" s="573"/>
      <c r="EP12" s="573"/>
      <c r="EQ12" s="572">
        <v>21841.370000000003</v>
      </c>
      <c r="ER12" s="573"/>
      <c r="ES12" s="580"/>
      <c r="ET12" s="576"/>
      <c r="EU12" s="573"/>
      <c r="EV12" s="573"/>
      <c r="EW12" s="573"/>
      <c r="EX12" s="573"/>
      <c r="EY12" s="573"/>
      <c r="EZ12" s="573"/>
      <c r="FA12" s="573">
        <v>62885.60999999999</v>
      </c>
      <c r="FB12" s="573">
        <v>17316664.53</v>
      </c>
      <c r="FC12" s="570">
        <f t="shared" si="0"/>
        <v>40.50821398872232</v>
      </c>
      <c r="FD12" s="570">
        <f t="shared" si="1"/>
        <v>-89.12225689712452</v>
      </c>
      <c r="FE12" s="570">
        <f t="shared" si="2"/>
        <v>34.67970473076105</v>
      </c>
    </row>
    <row r="13" spans="1:161" ht="18.75">
      <c r="A13" s="653">
        <v>6</v>
      </c>
      <c r="B13" s="586" t="s">
        <v>74</v>
      </c>
      <c r="C13" s="587">
        <v>901200004</v>
      </c>
      <c r="D13" s="586"/>
      <c r="E13" s="588"/>
      <c r="F13" s="589">
        <v>940580</v>
      </c>
      <c r="G13" s="589">
        <v>14800</v>
      </c>
      <c r="H13" s="598"/>
      <c r="I13" s="593"/>
      <c r="J13" s="593"/>
      <c r="K13" s="593"/>
      <c r="L13" s="593"/>
      <c r="M13" s="593"/>
      <c r="N13" s="593"/>
      <c r="O13" s="593"/>
      <c r="P13" s="593"/>
      <c r="Q13" s="589">
        <v>173200</v>
      </c>
      <c r="R13" s="589"/>
      <c r="S13" s="590"/>
      <c r="T13" s="589">
        <v>201190</v>
      </c>
      <c r="U13" s="589">
        <v>807400</v>
      </c>
      <c r="V13" s="589">
        <v>613598.1</v>
      </c>
      <c r="W13" s="588"/>
      <c r="X13" s="588"/>
      <c r="Y13" s="593"/>
      <c r="Z13" s="589">
        <v>3842278.6500000022</v>
      </c>
      <c r="AA13" s="589">
        <v>252897.72000000003</v>
      </c>
      <c r="AB13" s="589">
        <v>80187.23000000001</v>
      </c>
      <c r="AC13" s="589">
        <v>82030</v>
      </c>
      <c r="AD13" s="589"/>
      <c r="AE13" s="589"/>
      <c r="AF13" s="592"/>
      <c r="AG13" s="590"/>
      <c r="AH13" s="588"/>
      <c r="AI13" s="588"/>
      <c r="AJ13" s="588"/>
      <c r="AK13" s="588"/>
      <c r="AL13" s="590"/>
      <c r="AM13" s="589">
        <v>116080.5</v>
      </c>
      <c r="AN13" s="590"/>
      <c r="AO13" s="589">
        <v>72500</v>
      </c>
      <c r="AP13" s="593"/>
      <c r="AQ13" s="589">
        <v>796800</v>
      </c>
      <c r="AR13" s="593"/>
      <c r="AS13" s="589">
        <v>343560.5</v>
      </c>
      <c r="AT13" s="589">
        <v>3620</v>
      </c>
      <c r="AU13" s="590"/>
      <c r="AV13" s="596"/>
      <c r="AW13" s="590"/>
      <c r="AX13" s="590"/>
      <c r="AY13" s="593"/>
      <c r="AZ13" s="596"/>
      <c r="BA13" s="590"/>
      <c r="BB13" s="590"/>
      <c r="BC13" s="593"/>
      <c r="BD13" s="590"/>
      <c r="BE13" s="590"/>
      <c r="BF13" s="590"/>
      <c r="BG13" s="596"/>
      <c r="BH13" s="661">
        <v>8340722.700000002</v>
      </c>
      <c r="BI13" s="590"/>
      <c r="BJ13" s="590"/>
      <c r="BK13" s="590"/>
      <c r="BL13" s="590"/>
      <c r="BM13" s="589">
        <v>13888.599999999999</v>
      </c>
      <c r="BN13" s="589">
        <v>228375.00000000006</v>
      </c>
      <c r="BO13" s="588"/>
      <c r="BP13" s="589">
        <v>29941.139999999992</v>
      </c>
      <c r="BQ13" s="590"/>
      <c r="BR13" s="590"/>
      <c r="BS13" s="600"/>
      <c r="BT13" s="590"/>
      <c r="BU13" s="590"/>
      <c r="BV13" s="589">
        <v>59721.52</v>
      </c>
      <c r="BW13" s="590"/>
      <c r="BX13" s="589">
        <v>3745.8799999999997</v>
      </c>
      <c r="BY13" s="587"/>
      <c r="BZ13" s="669">
        <v>335672.1400000001</v>
      </c>
      <c r="CA13" s="674">
        <v>8676394.840000002</v>
      </c>
      <c r="CB13" s="570" t="s">
        <v>74</v>
      </c>
      <c r="CC13" s="571">
        <v>901200004</v>
      </c>
      <c r="CD13" s="570"/>
      <c r="CE13" s="572"/>
      <c r="CF13" s="572">
        <v>717760</v>
      </c>
      <c r="CG13" s="572">
        <v>34200</v>
      </c>
      <c r="CH13" s="570"/>
      <c r="CI13" s="570"/>
      <c r="CJ13" s="570"/>
      <c r="CK13" s="570"/>
      <c r="CL13" s="570"/>
      <c r="CM13" s="570"/>
      <c r="CN13" s="570"/>
      <c r="CO13" s="570"/>
      <c r="CP13" s="570"/>
      <c r="CQ13" s="570"/>
      <c r="CR13" s="572">
        <v>65720</v>
      </c>
      <c r="CS13" s="572"/>
      <c r="CT13" s="573"/>
      <c r="CU13" s="572">
        <v>248910</v>
      </c>
      <c r="CV13" s="572">
        <v>812400</v>
      </c>
      <c r="CW13" s="572">
        <v>481225.99</v>
      </c>
      <c r="CX13" s="572">
        <v>1680</v>
      </c>
      <c r="CY13" s="570"/>
      <c r="CZ13" s="570"/>
      <c r="DA13" s="572">
        <v>4387902.240000001</v>
      </c>
      <c r="DB13" s="572">
        <v>82804.68</v>
      </c>
      <c r="DC13" s="572">
        <v>122496.48999999998</v>
      </c>
      <c r="DD13" s="572">
        <v>984332.04</v>
      </c>
      <c r="DE13" s="570"/>
      <c r="DF13" s="570"/>
      <c r="DG13" s="575"/>
      <c r="DH13" s="573"/>
      <c r="DI13" s="572">
        <v>0</v>
      </c>
      <c r="DJ13" s="572"/>
      <c r="DK13" s="572"/>
      <c r="DL13" s="570"/>
      <c r="DM13" s="570"/>
      <c r="DN13" s="572">
        <v>196436</v>
      </c>
      <c r="DO13" s="570"/>
      <c r="DP13" s="570"/>
      <c r="DQ13" s="570"/>
      <c r="DR13" s="570"/>
      <c r="DS13" s="570"/>
      <c r="DT13" s="572">
        <v>354558</v>
      </c>
      <c r="DU13" s="572">
        <v>9960</v>
      </c>
      <c r="DV13" s="570"/>
      <c r="DW13" s="570"/>
      <c r="DX13" s="570"/>
      <c r="DY13" s="570"/>
      <c r="DZ13" s="570"/>
      <c r="EA13" s="570"/>
      <c r="EB13" s="570"/>
      <c r="EC13" s="570"/>
      <c r="ED13" s="570"/>
      <c r="EE13" s="573"/>
      <c r="EF13" s="570"/>
      <c r="EG13" s="570"/>
      <c r="EH13" s="570"/>
      <c r="EI13" s="569">
        <v>8500385.440000001</v>
      </c>
      <c r="EJ13" s="573"/>
      <c r="EK13" s="573"/>
      <c r="EL13" s="573"/>
      <c r="EM13" s="572"/>
      <c r="EN13" s="572">
        <v>13888.6</v>
      </c>
      <c r="EO13" s="572">
        <v>228375.00000000006</v>
      </c>
      <c r="EP13" s="573"/>
      <c r="EQ13" s="572">
        <v>29941.159999999996</v>
      </c>
      <c r="ER13" s="573"/>
      <c r="ES13" s="573"/>
      <c r="ET13" s="576"/>
      <c r="EU13" s="573"/>
      <c r="EV13" s="573"/>
      <c r="EW13" s="572">
        <v>59721.57</v>
      </c>
      <c r="EX13" s="571"/>
      <c r="EY13" s="572">
        <v>3745.8799999999997</v>
      </c>
      <c r="EZ13" s="571"/>
      <c r="FA13" s="571">
        <v>335672.2100000001</v>
      </c>
      <c r="FB13" s="571">
        <v>8836057.650000002</v>
      </c>
      <c r="FC13" s="572">
        <f t="shared" si="0"/>
        <v>1.9142554637381632</v>
      </c>
      <c r="FD13" s="572">
        <f t="shared" si="1"/>
        <v>2.0853681811956423E-05</v>
      </c>
      <c r="FE13" s="572">
        <f t="shared" si="2"/>
        <v>1.8401976044695598</v>
      </c>
    </row>
    <row r="14" spans="1:161" ht="18.75">
      <c r="A14" s="653">
        <v>7</v>
      </c>
      <c r="B14" s="586"/>
      <c r="C14" s="587"/>
      <c r="D14" s="586"/>
      <c r="E14" s="593"/>
      <c r="F14" s="588"/>
      <c r="G14" s="593"/>
      <c r="H14" s="588"/>
      <c r="I14" s="593"/>
      <c r="J14" s="593"/>
      <c r="K14" s="593"/>
      <c r="L14" s="593"/>
      <c r="M14" s="593"/>
      <c r="N14" s="593"/>
      <c r="O14" s="593"/>
      <c r="P14" s="593"/>
      <c r="Q14" s="593"/>
      <c r="R14" s="588"/>
      <c r="S14" s="588"/>
      <c r="T14" s="588"/>
      <c r="U14" s="588"/>
      <c r="V14" s="588"/>
      <c r="W14" s="593"/>
      <c r="X14" s="593"/>
      <c r="Y14" s="593"/>
      <c r="Z14" s="588"/>
      <c r="AA14" s="588"/>
      <c r="AB14" s="588"/>
      <c r="AC14" s="593"/>
      <c r="AD14" s="593"/>
      <c r="AE14" s="593"/>
      <c r="AF14" s="593"/>
      <c r="AG14" s="593"/>
      <c r="AH14" s="593"/>
      <c r="AI14" s="593"/>
      <c r="AJ14" s="592"/>
      <c r="AK14" s="592"/>
      <c r="AL14" s="593"/>
      <c r="AM14" s="588"/>
      <c r="AN14" s="588"/>
      <c r="AO14" s="588"/>
      <c r="AP14" s="593"/>
      <c r="AQ14" s="593"/>
      <c r="AR14" s="593"/>
      <c r="AS14" s="588"/>
      <c r="AT14" s="593"/>
      <c r="AU14" s="592"/>
      <c r="AV14" s="605"/>
      <c r="AW14" s="592"/>
      <c r="AX14" s="593"/>
      <c r="AY14" s="593"/>
      <c r="AZ14" s="597"/>
      <c r="BA14" s="588"/>
      <c r="BB14" s="593"/>
      <c r="BC14" s="593"/>
      <c r="BD14" s="593"/>
      <c r="BE14" s="593"/>
      <c r="BF14" s="593"/>
      <c r="BG14" s="597"/>
      <c r="BH14" s="661"/>
      <c r="BI14" s="590"/>
      <c r="BJ14" s="590"/>
      <c r="BK14" s="590"/>
      <c r="BL14" s="590"/>
      <c r="BM14" s="590"/>
      <c r="BN14" s="590"/>
      <c r="BO14" s="590"/>
      <c r="BP14" s="590"/>
      <c r="BQ14" s="590"/>
      <c r="BR14" s="604"/>
      <c r="BS14" s="600"/>
      <c r="BT14" s="590"/>
      <c r="BU14" s="590"/>
      <c r="BV14" s="590"/>
      <c r="BW14" s="590"/>
      <c r="BX14" s="590"/>
      <c r="BY14" s="590"/>
      <c r="BZ14" s="667"/>
      <c r="CA14" s="674">
        <v>0</v>
      </c>
      <c r="CB14" s="570" t="s">
        <v>529</v>
      </c>
      <c r="CC14" s="571">
        <v>901200110</v>
      </c>
      <c r="CD14" s="570"/>
      <c r="CE14" s="570"/>
      <c r="CF14" s="572">
        <v>143200</v>
      </c>
      <c r="CG14" s="572">
        <v>147600</v>
      </c>
      <c r="CH14" s="570"/>
      <c r="CI14" s="570"/>
      <c r="CJ14" s="570"/>
      <c r="CK14" s="570"/>
      <c r="CL14" s="570"/>
      <c r="CM14" s="570"/>
      <c r="CN14" s="570"/>
      <c r="CO14" s="570"/>
      <c r="CP14" s="570"/>
      <c r="CQ14" s="570"/>
      <c r="CR14" s="572">
        <v>8000</v>
      </c>
      <c r="CS14" s="572">
        <v>40000</v>
      </c>
      <c r="CT14" s="572">
        <v>261800</v>
      </c>
      <c r="CU14" s="572">
        <v>269750</v>
      </c>
      <c r="CV14" s="572">
        <v>663600</v>
      </c>
      <c r="CW14" s="572">
        <v>564142.21</v>
      </c>
      <c r="CX14" s="570"/>
      <c r="CY14" s="570"/>
      <c r="CZ14" s="570"/>
      <c r="DA14" s="572">
        <v>3740825.65</v>
      </c>
      <c r="DB14" s="572">
        <v>30362.78</v>
      </c>
      <c r="DC14" s="572"/>
      <c r="DD14" s="572">
        <v>10106202.55</v>
      </c>
      <c r="DE14" s="570"/>
      <c r="DF14" s="570"/>
      <c r="DG14" s="570"/>
      <c r="DH14" s="570"/>
      <c r="DI14" s="570"/>
      <c r="DJ14" s="570"/>
      <c r="DK14" s="575"/>
      <c r="DL14" s="575"/>
      <c r="DM14" s="570"/>
      <c r="DN14" s="572">
        <v>60777.9</v>
      </c>
      <c r="DO14" s="572">
        <v>20000</v>
      </c>
      <c r="DP14" s="572">
        <v>1000</v>
      </c>
      <c r="DQ14" s="570"/>
      <c r="DR14" s="570"/>
      <c r="DS14" s="570"/>
      <c r="DT14" s="572">
        <v>54168.399999999994</v>
      </c>
      <c r="DU14" s="570"/>
      <c r="DV14" s="575"/>
      <c r="DW14" s="575"/>
      <c r="DX14" s="570"/>
      <c r="DY14" s="572">
        <v>45600</v>
      </c>
      <c r="DZ14" s="570"/>
      <c r="EA14" s="570"/>
      <c r="EB14" s="572">
        <v>84600</v>
      </c>
      <c r="EC14" s="570"/>
      <c r="ED14" s="570"/>
      <c r="EE14" s="570"/>
      <c r="EF14" s="570"/>
      <c r="EG14" s="570"/>
      <c r="EH14" s="570"/>
      <c r="EI14" s="569">
        <v>16241629.490000002</v>
      </c>
      <c r="EJ14" s="573"/>
      <c r="EK14" s="573"/>
      <c r="EL14" s="573"/>
      <c r="EM14" s="573"/>
      <c r="EN14" s="573"/>
      <c r="EO14" s="573"/>
      <c r="EP14" s="573"/>
      <c r="EQ14" s="572">
        <v>63165.32</v>
      </c>
      <c r="ER14" s="573"/>
      <c r="ES14" s="580"/>
      <c r="ET14" s="576"/>
      <c r="EU14" s="572">
        <v>5161.08</v>
      </c>
      <c r="EV14" s="573"/>
      <c r="EW14" s="573"/>
      <c r="EX14" s="573"/>
      <c r="EY14" s="573"/>
      <c r="EZ14" s="573"/>
      <c r="FA14" s="573">
        <v>68326.4</v>
      </c>
      <c r="FB14" s="573">
        <v>16309955.890000002</v>
      </c>
      <c r="FC14" s="570">
        <v>100</v>
      </c>
      <c r="FD14" s="570">
        <v>100</v>
      </c>
      <c r="FE14" s="570">
        <v>100</v>
      </c>
    </row>
    <row r="15" spans="1:161" ht="18.75">
      <c r="A15" s="653">
        <v>8</v>
      </c>
      <c r="B15" s="606"/>
      <c r="C15" s="587"/>
      <c r="D15" s="606"/>
      <c r="E15" s="602"/>
      <c r="F15" s="606"/>
      <c r="G15" s="602"/>
      <c r="H15" s="588"/>
      <c r="I15" s="602"/>
      <c r="J15" s="602"/>
      <c r="K15" s="602"/>
      <c r="L15" s="602"/>
      <c r="M15" s="602"/>
      <c r="N15" s="602"/>
      <c r="O15" s="602"/>
      <c r="P15" s="602"/>
      <c r="Q15" s="602"/>
      <c r="R15" s="588"/>
      <c r="S15" s="588"/>
      <c r="T15" s="588"/>
      <c r="U15" s="588"/>
      <c r="V15" s="588"/>
      <c r="W15" s="602"/>
      <c r="X15" s="602"/>
      <c r="Y15" s="602"/>
      <c r="Z15" s="588"/>
      <c r="AA15" s="588"/>
      <c r="AB15" s="588"/>
      <c r="AC15" s="602"/>
      <c r="AD15" s="602"/>
      <c r="AE15" s="602"/>
      <c r="AF15" s="602"/>
      <c r="AG15" s="602"/>
      <c r="AH15" s="602"/>
      <c r="AI15" s="602"/>
      <c r="AJ15" s="588"/>
      <c r="AK15" s="588"/>
      <c r="AL15" s="602"/>
      <c r="AM15" s="588"/>
      <c r="AN15" s="588"/>
      <c r="AO15" s="602"/>
      <c r="AP15" s="602"/>
      <c r="AQ15" s="602"/>
      <c r="AR15" s="602"/>
      <c r="AS15" s="588"/>
      <c r="AT15" s="602"/>
      <c r="AU15" s="592"/>
      <c r="AV15" s="605"/>
      <c r="AW15" s="592"/>
      <c r="AX15" s="602"/>
      <c r="AY15" s="602"/>
      <c r="AZ15" s="597"/>
      <c r="BA15" s="588"/>
      <c r="BB15" s="602"/>
      <c r="BC15" s="602"/>
      <c r="BD15" s="602"/>
      <c r="BE15" s="602"/>
      <c r="BF15" s="592"/>
      <c r="BG15" s="597"/>
      <c r="BH15" s="661"/>
      <c r="BI15" s="603"/>
      <c r="BJ15" s="603"/>
      <c r="BK15" s="603"/>
      <c r="BL15" s="603"/>
      <c r="BM15" s="588"/>
      <c r="BN15" s="588"/>
      <c r="BO15" s="588"/>
      <c r="BP15" s="588"/>
      <c r="BQ15" s="588"/>
      <c r="BR15" s="603"/>
      <c r="BS15" s="600"/>
      <c r="BT15" s="588"/>
      <c r="BU15" s="588"/>
      <c r="BV15" s="603"/>
      <c r="BW15" s="603"/>
      <c r="BX15" s="603"/>
      <c r="BY15" s="603"/>
      <c r="BZ15" s="670"/>
      <c r="CA15" s="674">
        <v>0</v>
      </c>
      <c r="CB15" s="578" t="s">
        <v>73</v>
      </c>
      <c r="CC15" s="571">
        <v>901200111</v>
      </c>
      <c r="CD15" s="578"/>
      <c r="CE15" s="578"/>
      <c r="CF15" s="578"/>
      <c r="CG15" s="572">
        <v>59068643</v>
      </c>
      <c r="CH15" s="578"/>
      <c r="CI15" s="578"/>
      <c r="CJ15" s="578"/>
      <c r="CK15" s="578"/>
      <c r="CL15" s="578"/>
      <c r="CM15" s="578"/>
      <c r="CN15" s="578"/>
      <c r="CO15" s="578"/>
      <c r="CP15" s="578"/>
      <c r="CQ15" s="578"/>
      <c r="CR15" s="572">
        <v>259188</v>
      </c>
      <c r="CS15" s="572">
        <v>125000</v>
      </c>
      <c r="CT15" s="572">
        <v>1726483.1</v>
      </c>
      <c r="CU15" s="572">
        <v>883205.02</v>
      </c>
      <c r="CV15" s="572">
        <v>1734950</v>
      </c>
      <c r="CW15" s="572">
        <v>2550223.2800000003</v>
      </c>
      <c r="CX15" s="578"/>
      <c r="CY15" s="578"/>
      <c r="CZ15" s="578"/>
      <c r="DA15" s="572">
        <v>27130574.389999997</v>
      </c>
      <c r="DB15" s="572">
        <v>352814.67000000004</v>
      </c>
      <c r="DC15" s="572">
        <v>1258832.4500000002</v>
      </c>
      <c r="DD15" s="572">
        <v>16230974.18</v>
      </c>
      <c r="DE15" s="578"/>
      <c r="DF15" s="578"/>
      <c r="DG15" s="578"/>
      <c r="DH15" s="578"/>
      <c r="DI15" s="578"/>
      <c r="DJ15" s="578"/>
      <c r="DK15" s="572">
        <v>498</v>
      </c>
      <c r="DL15" s="575"/>
      <c r="DM15" s="578"/>
      <c r="DN15" s="572">
        <v>589148.3</v>
      </c>
      <c r="DO15" s="572">
        <v>4250</v>
      </c>
      <c r="DP15" s="578"/>
      <c r="DQ15" s="578"/>
      <c r="DR15" s="578"/>
      <c r="DS15" s="578"/>
      <c r="DT15" s="572">
        <v>176715.5</v>
      </c>
      <c r="DU15" s="578"/>
      <c r="DV15" s="575"/>
      <c r="DW15" s="575"/>
      <c r="DX15" s="578"/>
      <c r="DY15" s="572">
        <v>272100</v>
      </c>
      <c r="DZ15" s="578"/>
      <c r="EA15" s="578"/>
      <c r="EB15" s="572">
        <v>47850</v>
      </c>
      <c r="EC15" s="578"/>
      <c r="ED15" s="578"/>
      <c r="EE15" s="578"/>
      <c r="EF15" s="578"/>
      <c r="EG15" s="575"/>
      <c r="EH15" s="578"/>
      <c r="EI15" s="569">
        <v>112411449.89</v>
      </c>
      <c r="EJ15" s="579"/>
      <c r="EK15" s="579"/>
      <c r="EL15" s="579"/>
      <c r="EM15" s="579"/>
      <c r="EN15" s="579"/>
      <c r="EO15" s="572">
        <v>445.89</v>
      </c>
      <c r="EP15" s="572">
        <v>1275.48</v>
      </c>
      <c r="EQ15" s="579"/>
      <c r="ER15" s="572">
        <v>202.74</v>
      </c>
      <c r="ES15" s="579"/>
      <c r="ET15" s="576"/>
      <c r="EU15" s="579"/>
      <c r="EV15" s="572">
        <v>734.5899999999999</v>
      </c>
      <c r="EW15" s="579"/>
      <c r="EX15" s="579"/>
      <c r="EY15" s="579"/>
      <c r="EZ15" s="579"/>
      <c r="FA15" s="579">
        <v>2658.7</v>
      </c>
      <c r="FB15" s="579">
        <v>112414108.59</v>
      </c>
      <c r="FC15" s="570">
        <v>100</v>
      </c>
      <c r="FD15" s="570">
        <v>100</v>
      </c>
      <c r="FE15" s="570">
        <v>100</v>
      </c>
    </row>
    <row r="16" spans="2:161" ht="18.75">
      <c r="B16" s="629" t="s">
        <v>18</v>
      </c>
      <c r="C16" s="630"/>
      <c r="D16" s="629"/>
      <c r="E16" s="631"/>
      <c r="F16" s="629"/>
      <c r="G16" s="631"/>
      <c r="H16" s="632"/>
      <c r="I16" s="631"/>
      <c r="J16" s="631"/>
      <c r="K16" s="631"/>
      <c r="L16" s="631"/>
      <c r="M16" s="631"/>
      <c r="N16" s="631"/>
      <c r="O16" s="631"/>
      <c r="P16" s="631"/>
      <c r="Q16" s="631"/>
      <c r="R16" s="632"/>
      <c r="S16" s="632"/>
      <c r="T16" s="632"/>
      <c r="U16" s="632"/>
      <c r="V16" s="632"/>
      <c r="W16" s="631"/>
      <c r="X16" s="631"/>
      <c r="Y16" s="631"/>
      <c r="Z16" s="632"/>
      <c r="AA16" s="632"/>
      <c r="AB16" s="632"/>
      <c r="AC16" s="631"/>
      <c r="AD16" s="631"/>
      <c r="AE16" s="631"/>
      <c r="AF16" s="631"/>
      <c r="AG16" s="631"/>
      <c r="AH16" s="631"/>
      <c r="AI16" s="631"/>
      <c r="AJ16" s="632"/>
      <c r="AK16" s="632"/>
      <c r="AL16" s="631"/>
      <c r="AM16" s="632"/>
      <c r="AN16" s="632"/>
      <c r="AO16" s="631"/>
      <c r="AP16" s="631"/>
      <c r="AQ16" s="631"/>
      <c r="AR16" s="631"/>
      <c r="AS16" s="632"/>
      <c r="AT16" s="631"/>
      <c r="AU16" s="633"/>
      <c r="AV16" s="633"/>
      <c r="AW16" s="633"/>
      <c r="AX16" s="631"/>
      <c r="AY16" s="631"/>
      <c r="AZ16" s="634"/>
      <c r="BA16" s="632"/>
      <c r="BB16" s="631"/>
      <c r="BC16" s="631"/>
      <c r="BD16" s="631"/>
      <c r="BE16" s="631"/>
      <c r="BF16" s="633"/>
      <c r="BG16" s="634"/>
      <c r="BH16" s="662"/>
      <c r="BI16" s="635"/>
      <c r="BJ16" s="635"/>
      <c r="BK16" s="635"/>
      <c r="BL16" s="635"/>
      <c r="BM16" s="632"/>
      <c r="BN16" s="632"/>
      <c r="BO16" s="632"/>
      <c r="BP16" s="632"/>
      <c r="BQ16" s="632"/>
      <c r="BR16" s="635"/>
      <c r="BS16" s="636"/>
      <c r="BT16" s="632"/>
      <c r="BU16" s="632"/>
      <c r="BV16" s="635"/>
      <c r="BW16" s="635"/>
      <c r="BX16" s="635"/>
      <c r="BY16" s="635"/>
      <c r="BZ16" s="671"/>
      <c r="CA16" s="675"/>
      <c r="CB16" s="629" t="s">
        <v>18</v>
      </c>
      <c r="CC16" s="676"/>
      <c r="CD16" s="637"/>
      <c r="CE16" s="637"/>
      <c r="CF16" s="637"/>
      <c r="CG16" s="638"/>
      <c r="CH16" s="637"/>
      <c r="CI16" s="637"/>
      <c r="CJ16" s="637"/>
      <c r="CK16" s="637"/>
      <c r="CL16" s="637"/>
      <c r="CM16" s="637"/>
      <c r="CN16" s="637"/>
      <c r="CO16" s="637"/>
      <c r="CP16" s="637"/>
      <c r="CQ16" s="637"/>
      <c r="CR16" s="638"/>
      <c r="CS16" s="638"/>
      <c r="CT16" s="638"/>
      <c r="CU16" s="638"/>
      <c r="CV16" s="638"/>
      <c r="CW16" s="638"/>
      <c r="CX16" s="637"/>
      <c r="CY16" s="637"/>
      <c r="CZ16" s="637"/>
      <c r="DA16" s="638"/>
      <c r="DB16" s="638"/>
      <c r="DC16" s="638"/>
      <c r="DD16" s="638"/>
      <c r="DE16" s="637"/>
      <c r="DF16" s="637"/>
      <c r="DG16" s="637"/>
      <c r="DH16" s="637"/>
      <c r="DI16" s="637"/>
      <c r="DJ16" s="637"/>
      <c r="DK16" s="638"/>
      <c r="DL16" s="639"/>
      <c r="DM16" s="637"/>
      <c r="DN16" s="638"/>
      <c r="DO16" s="638"/>
      <c r="DP16" s="637"/>
      <c r="DQ16" s="637"/>
      <c r="DR16" s="637"/>
      <c r="DS16" s="637"/>
      <c r="DT16" s="638"/>
      <c r="DU16" s="637"/>
      <c r="DV16" s="639"/>
      <c r="DW16" s="639"/>
      <c r="DX16" s="637"/>
      <c r="DY16" s="638"/>
      <c r="DZ16" s="637"/>
      <c r="EA16" s="637"/>
      <c r="EB16" s="638"/>
      <c r="EC16" s="637"/>
      <c r="ED16" s="637"/>
      <c r="EE16" s="637"/>
      <c r="EF16" s="637"/>
      <c r="EG16" s="639"/>
      <c r="EH16" s="637"/>
      <c r="EI16" s="640"/>
      <c r="EJ16" s="641"/>
      <c r="EK16" s="641"/>
      <c r="EL16" s="641"/>
      <c r="EM16" s="641"/>
      <c r="EN16" s="641"/>
      <c r="EO16" s="638"/>
      <c r="EP16" s="638"/>
      <c r="EQ16" s="641"/>
      <c r="ER16" s="638"/>
      <c r="ES16" s="641"/>
      <c r="ET16" s="642"/>
      <c r="EU16" s="641"/>
      <c r="EV16" s="638"/>
      <c r="EW16" s="641"/>
      <c r="EX16" s="641"/>
      <c r="EY16" s="641"/>
      <c r="EZ16" s="641"/>
      <c r="FA16" s="641"/>
      <c r="FB16" s="641"/>
      <c r="FC16" s="637"/>
      <c r="FD16" s="637"/>
      <c r="FE16" s="637"/>
    </row>
    <row r="17" spans="1:161" ht="18.75">
      <c r="A17" s="653">
        <v>9</v>
      </c>
      <c r="B17" s="586" t="s">
        <v>80</v>
      </c>
      <c r="C17" s="587">
        <v>901200001</v>
      </c>
      <c r="D17" s="586"/>
      <c r="E17" s="588"/>
      <c r="F17" s="589">
        <v>134420</v>
      </c>
      <c r="G17" s="590"/>
      <c r="H17" s="590"/>
      <c r="I17" s="588"/>
      <c r="J17" s="591"/>
      <c r="K17" s="592"/>
      <c r="L17" s="592"/>
      <c r="M17" s="593"/>
      <c r="N17" s="593"/>
      <c r="O17" s="593"/>
      <c r="P17" s="593"/>
      <c r="Q17" s="589">
        <v>103180</v>
      </c>
      <c r="R17" s="589"/>
      <c r="S17" s="588"/>
      <c r="T17" s="589">
        <v>14880</v>
      </c>
      <c r="U17" s="590"/>
      <c r="V17" s="589">
        <v>105353</v>
      </c>
      <c r="W17" s="591"/>
      <c r="X17" s="591"/>
      <c r="Y17" s="592"/>
      <c r="Z17" s="589">
        <v>324342.27999999997</v>
      </c>
      <c r="AA17" s="589">
        <v>62327.5</v>
      </c>
      <c r="AB17" s="589">
        <v>5655</v>
      </c>
      <c r="AC17" s="589">
        <v>28000</v>
      </c>
      <c r="AD17" s="590"/>
      <c r="AE17" s="590"/>
      <c r="AF17" s="592"/>
      <c r="AG17" s="590"/>
      <c r="AH17" s="593"/>
      <c r="AI17" s="593"/>
      <c r="AJ17" s="588"/>
      <c r="AK17" s="588"/>
      <c r="AL17" s="593"/>
      <c r="AM17" s="589">
        <v>9180</v>
      </c>
      <c r="AN17" s="589">
        <v>278160</v>
      </c>
      <c r="AO17" s="590"/>
      <c r="AP17" s="593"/>
      <c r="AQ17" s="590"/>
      <c r="AR17" s="593"/>
      <c r="AS17" s="589">
        <v>36871.02</v>
      </c>
      <c r="AT17" s="589">
        <v>4720</v>
      </c>
      <c r="AU17" s="588"/>
      <c r="AV17" s="594"/>
      <c r="AW17" s="588"/>
      <c r="AX17" s="589">
        <v>3600</v>
      </c>
      <c r="AY17" s="588"/>
      <c r="AZ17" s="595"/>
      <c r="BA17" s="589">
        <v>55500</v>
      </c>
      <c r="BB17" s="593"/>
      <c r="BC17" s="588"/>
      <c r="BD17" s="590"/>
      <c r="BE17" s="590"/>
      <c r="BF17" s="590"/>
      <c r="BG17" s="596"/>
      <c r="BH17" s="661">
        <v>1166188.8</v>
      </c>
      <c r="BI17" s="590"/>
      <c r="BJ17" s="590"/>
      <c r="BK17" s="590"/>
      <c r="BL17" s="588"/>
      <c r="BM17" s="589">
        <v>13319.989999999998</v>
      </c>
      <c r="BN17" s="590"/>
      <c r="BO17" s="588"/>
      <c r="BP17" s="589">
        <v>15326</v>
      </c>
      <c r="BQ17" s="589"/>
      <c r="BR17" s="590"/>
      <c r="BS17" s="587"/>
      <c r="BT17" s="590"/>
      <c r="BU17" s="590"/>
      <c r="BV17" s="589">
        <v>35150</v>
      </c>
      <c r="BW17" s="590"/>
      <c r="BX17" s="590"/>
      <c r="BY17" s="587"/>
      <c r="BZ17" s="669">
        <v>63795.99</v>
      </c>
      <c r="CA17" s="674">
        <v>1229984.79</v>
      </c>
      <c r="CB17" s="570" t="s">
        <v>80</v>
      </c>
      <c r="CC17" s="571">
        <v>901200001</v>
      </c>
      <c r="CD17" s="570"/>
      <c r="CE17" s="572"/>
      <c r="CF17" s="572">
        <v>114680</v>
      </c>
      <c r="CG17" s="572">
        <v>0</v>
      </c>
      <c r="CH17" s="570"/>
      <c r="CI17" s="572"/>
      <c r="CJ17" s="574"/>
      <c r="CK17" s="575"/>
      <c r="CL17" s="575"/>
      <c r="CM17" s="570"/>
      <c r="CN17" s="570"/>
      <c r="CO17" s="570"/>
      <c r="CP17" s="570"/>
      <c r="CQ17" s="570"/>
      <c r="CR17" s="572">
        <v>143000</v>
      </c>
      <c r="CS17" s="572"/>
      <c r="CT17" s="572"/>
      <c r="CU17" s="572">
        <v>33730</v>
      </c>
      <c r="CV17" s="572">
        <v>95000</v>
      </c>
      <c r="CW17" s="572">
        <v>79969</v>
      </c>
      <c r="CX17" s="574"/>
      <c r="CY17" s="575"/>
      <c r="CZ17" s="575"/>
      <c r="DA17" s="572">
        <v>345603.3299999999</v>
      </c>
      <c r="DB17" s="572">
        <v>6478</v>
      </c>
      <c r="DC17" s="572">
        <v>2500</v>
      </c>
      <c r="DD17" s="572">
        <v>12889.7</v>
      </c>
      <c r="DE17" s="570"/>
      <c r="DF17" s="570"/>
      <c r="DG17" s="575"/>
      <c r="DH17" s="573"/>
      <c r="DI17" s="570"/>
      <c r="DJ17" s="570"/>
      <c r="DK17" s="572">
        <v>38280</v>
      </c>
      <c r="DL17" s="570"/>
      <c r="DM17" s="570"/>
      <c r="DN17" s="572">
        <v>25942.3</v>
      </c>
      <c r="DO17" s="570"/>
      <c r="DP17" s="572">
        <v>1000</v>
      </c>
      <c r="DQ17" s="570"/>
      <c r="DR17" s="570"/>
      <c r="DS17" s="570"/>
      <c r="DT17" s="572">
        <v>93426.8</v>
      </c>
      <c r="DU17" s="572">
        <v>4414</v>
      </c>
      <c r="DV17" s="572"/>
      <c r="DW17" s="572"/>
      <c r="DX17" s="570"/>
      <c r="DY17" s="572">
        <v>11700</v>
      </c>
      <c r="DZ17" s="572"/>
      <c r="EA17" s="572"/>
      <c r="EB17" s="572">
        <v>43200</v>
      </c>
      <c r="EC17" s="570"/>
      <c r="ED17" s="572"/>
      <c r="EE17" s="573"/>
      <c r="EF17" s="572"/>
      <c r="EG17" s="570"/>
      <c r="EH17" s="570"/>
      <c r="EI17" s="569">
        <v>1051813.13</v>
      </c>
      <c r="EJ17" s="573"/>
      <c r="EK17" s="573"/>
      <c r="EL17" s="573"/>
      <c r="EM17" s="571"/>
      <c r="EN17" s="572">
        <v>13319.97</v>
      </c>
      <c r="EO17" s="573"/>
      <c r="EP17" s="573"/>
      <c r="EQ17" s="572">
        <v>15326</v>
      </c>
      <c r="ER17" s="573"/>
      <c r="ES17" s="573"/>
      <c r="ET17" s="571"/>
      <c r="EU17" s="573"/>
      <c r="EV17" s="573"/>
      <c r="EW17" s="572">
        <v>25754.13</v>
      </c>
      <c r="EX17" s="571"/>
      <c r="EY17" s="573"/>
      <c r="EZ17" s="571"/>
      <c r="FA17" s="571">
        <v>54400.100000000006</v>
      </c>
      <c r="FB17" s="571">
        <v>1106213.23</v>
      </c>
      <c r="FC17" s="572">
        <f t="shared" si="0"/>
        <v>-9.807646068972721</v>
      </c>
      <c r="FD17" s="572">
        <f t="shared" si="1"/>
        <v>-14.728026009158244</v>
      </c>
      <c r="FE17" s="572">
        <f t="shared" si="2"/>
        <v>-10.062852891050795</v>
      </c>
    </row>
    <row r="18" spans="1:161" ht="18.75">
      <c r="A18" s="653">
        <v>10</v>
      </c>
      <c r="B18" s="586" t="s">
        <v>79</v>
      </c>
      <c r="C18" s="587">
        <v>901200002</v>
      </c>
      <c r="D18" s="586"/>
      <c r="E18" s="593"/>
      <c r="F18" s="590"/>
      <c r="G18" s="590"/>
      <c r="H18" s="590"/>
      <c r="I18" s="593"/>
      <c r="J18" s="593"/>
      <c r="K18" s="593"/>
      <c r="L18" s="593"/>
      <c r="M18" s="593"/>
      <c r="N18" s="593"/>
      <c r="O18" s="593"/>
      <c r="P18" s="593"/>
      <c r="Q18" s="589">
        <v>14000</v>
      </c>
      <c r="R18" s="589"/>
      <c r="S18" s="588"/>
      <c r="T18" s="589">
        <v>17430</v>
      </c>
      <c r="U18" s="589">
        <v>72000</v>
      </c>
      <c r="V18" s="589">
        <v>80244.02</v>
      </c>
      <c r="W18" s="588"/>
      <c r="X18" s="588"/>
      <c r="Y18" s="592"/>
      <c r="Z18" s="589">
        <v>32803.520000000004</v>
      </c>
      <c r="AA18" s="589">
        <v>7401</v>
      </c>
      <c r="AB18" s="590"/>
      <c r="AC18" s="590"/>
      <c r="AD18" s="590"/>
      <c r="AE18" s="590"/>
      <c r="AF18" s="592"/>
      <c r="AG18" s="590"/>
      <c r="AH18" s="588"/>
      <c r="AI18" s="592"/>
      <c r="AJ18" s="588"/>
      <c r="AK18" s="588"/>
      <c r="AL18" s="593"/>
      <c r="AM18" s="589">
        <v>26043.199999999997</v>
      </c>
      <c r="AN18" s="590"/>
      <c r="AO18" s="590"/>
      <c r="AP18" s="593"/>
      <c r="AQ18" s="590"/>
      <c r="AR18" s="593"/>
      <c r="AS18" s="590"/>
      <c r="AT18" s="590"/>
      <c r="AU18" s="593"/>
      <c r="AV18" s="597"/>
      <c r="AW18" s="593"/>
      <c r="AX18" s="590"/>
      <c r="AY18" s="588"/>
      <c r="AZ18" s="596"/>
      <c r="BA18" s="590"/>
      <c r="BB18" s="593"/>
      <c r="BC18" s="588"/>
      <c r="BD18" s="590"/>
      <c r="BE18" s="590"/>
      <c r="BF18" s="590"/>
      <c r="BG18" s="596"/>
      <c r="BH18" s="661">
        <v>249921.74000000005</v>
      </c>
      <c r="BI18" s="590"/>
      <c r="BJ18" s="590"/>
      <c r="BK18" s="590"/>
      <c r="BL18" s="590"/>
      <c r="BM18" s="590"/>
      <c r="BN18" s="590"/>
      <c r="BO18" s="590"/>
      <c r="BP18" s="590"/>
      <c r="BQ18" s="590"/>
      <c r="BR18" s="590"/>
      <c r="BS18" s="587"/>
      <c r="BT18" s="590"/>
      <c r="BU18" s="590"/>
      <c r="BV18" s="589">
        <v>598.48</v>
      </c>
      <c r="BW18" s="590"/>
      <c r="BX18" s="590"/>
      <c r="BY18" s="587"/>
      <c r="BZ18" s="669">
        <v>598.48</v>
      </c>
      <c r="CA18" s="674">
        <v>250520.22000000006</v>
      </c>
      <c r="CB18" s="570" t="s">
        <v>79</v>
      </c>
      <c r="CC18" s="571">
        <v>901200002</v>
      </c>
      <c r="CD18" s="570"/>
      <c r="CE18" s="570"/>
      <c r="CF18" s="573"/>
      <c r="CG18" s="573"/>
      <c r="CH18" s="570"/>
      <c r="CI18" s="570"/>
      <c r="CJ18" s="570"/>
      <c r="CK18" s="570"/>
      <c r="CL18" s="570"/>
      <c r="CM18" s="570"/>
      <c r="CN18" s="570"/>
      <c r="CO18" s="570"/>
      <c r="CP18" s="570"/>
      <c r="CQ18" s="570"/>
      <c r="CR18" s="572">
        <v>17100</v>
      </c>
      <c r="CS18" s="572"/>
      <c r="CT18" s="572"/>
      <c r="CU18" s="572">
        <v>12580</v>
      </c>
      <c r="CV18" s="572">
        <v>44800</v>
      </c>
      <c r="CW18" s="572">
        <v>53869</v>
      </c>
      <c r="CX18" s="572">
        <v>2100</v>
      </c>
      <c r="CY18" s="575"/>
      <c r="CZ18" s="575"/>
      <c r="DA18" s="572">
        <v>72396.8</v>
      </c>
      <c r="DB18" s="572">
        <v>12626</v>
      </c>
      <c r="DC18" s="572"/>
      <c r="DD18" s="570"/>
      <c r="DE18" s="570"/>
      <c r="DF18" s="570"/>
      <c r="DG18" s="575"/>
      <c r="DH18" s="573"/>
      <c r="DI18" s="572"/>
      <c r="DJ18" s="575"/>
      <c r="DK18" s="572"/>
      <c r="DL18" s="570"/>
      <c r="DM18" s="570"/>
      <c r="DN18" s="572">
        <v>23636.3</v>
      </c>
      <c r="DO18" s="570"/>
      <c r="DP18" s="570"/>
      <c r="DQ18" s="570"/>
      <c r="DR18" s="570"/>
      <c r="DS18" s="570"/>
      <c r="DT18" s="573"/>
      <c r="DU18" s="572"/>
      <c r="DV18" s="570"/>
      <c r="DW18" s="570"/>
      <c r="DX18" s="570"/>
      <c r="DY18" s="570"/>
      <c r="DZ18" s="572"/>
      <c r="EA18" s="570"/>
      <c r="EB18" s="570"/>
      <c r="EC18" s="570"/>
      <c r="ED18" s="572"/>
      <c r="EE18" s="573"/>
      <c r="EF18" s="572"/>
      <c r="EG18" s="570"/>
      <c r="EH18" s="570"/>
      <c r="EI18" s="569">
        <v>239108.09999999998</v>
      </c>
      <c r="EJ18" s="573"/>
      <c r="EK18" s="573"/>
      <c r="EL18" s="573"/>
      <c r="EM18" s="573"/>
      <c r="EN18" s="573"/>
      <c r="EO18" s="573"/>
      <c r="EP18" s="573"/>
      <c r="EQ18" s="573"/>
      <c r="ER18" s="573"/>
      <c r="ES18" s="573"/>
      <c r="ET18" s="571"/>
      <c r="EU18" s="573"/>
      <c r="EV18" s="573"/>
      <c r="EW18" s="572">
        <v>6068.79</v>
      </c>
      <c r="EX18" s="571"/>
      <c r="EY18" s="573"/>
      <c r="EZ18" s="571"/>
      <c r="FA18" s="571">
        <v>6068.79</v>
      </c>
      <c r="FB18" s="571">
        <v>245176.88999999998</v>
      </c>
      <c r="FC18" s="572">
        <f t="shared" si="0"/>
        <v>-4.326810464747913</v>
      </c>
      <c r="FD18" s="572">
        <f t="shared" si="1"/>
        <v>914.0338858441385</v>
      </c>
      <c r="FE18" s="572">
        <f t="shared" si="2"/>
        <v>-2.1328937041489398</v>
      </c>
    </row>
    <row r="19" spans="1:161" ht="18.75">
      <c r="A19" s="653">
        <v>11</v>
      </c>
      <c r="B19" s="586" t="s">
        <v>77</v>
      </c>
      <c r="C19" s="587">
        <v>901200003</v>
      </c>
      <c r="D19" s="589">
        <v>613767182.4599999</v>
      </c>
      <c r="E19" s="589">
        <v>7969393.360000001</v>
      </c>
      <c r="F19" s="589">
        <v>2634520</v>
      </c>
      <c r="G19" s="589">
        <v>366537372.08000004</v>
      </c>
      <c r="H19" s="598"/>
      <c r="I19" s="589">
        <v>10013161.29</v>
      </c>
      <c r="J19" s="589">
        <v>15019744.43</v>
      </c>
      <c r="K19" s="589">
        <v>8116349.080000001</v>
      </c>
      <c r="L19" s="589">
        <v>11290686</v>
      </c>
      <c r="M19" s="589">
        <v>508000</v>
      </c>
      <c r="N19" s="589">
        <v>1861654.82</v>
      </c>
      <c r="O19" s="589">
        <v>16686488</v>
      </c>
      <c r="P19" s="589">
        <v>6598813.65</v>
      </c>
      <c r="Q19" s="589">
        <v>663888</v>
      </c>
      <c r="R19" s="589"/>
      <c r="S19" s="589">
        <v>10675</v>
      </c>
      <c r="T19" s="589">
        <v>367592</v>
      </c>
      <c r="U19" s="589">
        <v>1496770</v>
      </c>
      <c r="V19" s="589">
        <v>1082383.15</v>
      </c>
      <c r="W19" s="588"/>
      <c r="X19" s="588"/>
      <c r="Y19" s="592"/>
      <c r="Z19" s="589">
        <v>9645955.969999993</v>
      </c>
      <c r="AA19" s="589">
        <v>12433544.7</v>
      </c>
      <c r="AB19" s="589">
        <v>278390.45000000007</v>
      </c>
      <c r="AC19" s="589">
        <v>2313419.56</v>
      </c>
      <c r="AD19" s="590"/>
      <c r="AE19" s="590"/>
      <c r="AF19" s="592"/>
      <c r="AG19" s="590"/>
      <c r="AH19" s="588"/>
      <c r="AI19" s="588"/>
      <c r="AJ19" s="589">
        <v>44709</v>
      </c>
      <c r="AK19" s="589"/>
      <c r="AL19" s="589">
        <v>9677.08</v>
      </c>
      <c r="AM19" s="589">
        <v>262506.6</v>
      </c>
      <c r="AN19" s="589">
        <v>143190</v>
      </c>
      <c r="AO19" s="589">
        <v>25450</v>
      </c>
      <c r="AP19" s="593"/>
      <c r="AQ19" s="590"/>
      <c r="AR19" s="593"/>
      <c r="AS19" s="589">
        <v>1397245</v>
      </c>
      <c r="AT19" s="589">
        <v>178524.07</v>
      </c>
      <c r="AU19" s="589">
        <v>2867514</v>
      </c>
      <c r="AV19" s="599"/>
      <c r="AW19" s="589">
        <v>518402</v>
      </c>
      <c r="AX19" s="589">
        <v>65800</v>
      </c>
      <c r="AY19" s="588"/>
      <c r="AZ19" s="595"/>
      <c r="BA19" s="589">
        <v>61200</v>
      </c>
      <c r="BB19" s="589">
        <v>277763.38</v>
      </c>
      <c r="BC19" s="588"/>
      <c r="BD19" s="590"/>
      <c r="BE19" s="590"/>
      <c r="BF19" s="589">
        <v>95982.58</v>
      </c>
      <c r="BG19" s="599"/>
      <c r="BH19" s="661">
        <v>1095243947.7099998</v>
      </c>
      <c r="BI19" s="590"/>
      <c r="BJ19" s="590"/>
      <c r="BK19" s="590"/>
      <c r="BL19" s="589">
        <v>2626.53</v>
      </c>
      <c r="BM19" s="589">
        <v>507564.64</v>
      </c>
      <c r="BN19" s="589">
        <v>11978080.62</v>
      </c>
      <c r="BO19" s="588"/>
      <c r="BP19" s="589">
        <v>268413.01</v>
      </c>
      <c r="BQ19" s="589">
        <v>38043.36000000001</v>
      </c>
      <c r="BR19" s="590"/>
      <c r="BS19" s="600"/>
      <c r="BT19" s="589">
        <v>250152.90999999997</v>
      </c>
      <c r="BU19" s="590"/>
      <c r="BV19" s="589">
        <v>540855.81</v>
      </c>
      <c r="BW19" s="590"/>
      <c r="BX19" s="589">
        <v>308.22</v>
      </c>
      <c r="BY19" s="587"/>
      <c r="BZ19" s="669">
        <v>13586045.1</v>
      </c>
      <c r="CA19" s="674">
        <v>1108829992.8099997</v>
      </c>
      <c r="CB19" s="570" t="s">
        <v>77</v>
      </c>
      <c r="CC19" s="571">
        <v>901200003</v>
      </c>
      <c r="CD19" s="572">
        <v>644009776.2200001</v>
      </c>
      <c r="CE19" s="572">
        <v>465069.9</v>
      </c>
      <c r="CF19" s="572">
        <v>3660460</v>
      </c>
      <c r="CG19" s="572">
        <v>388434973.8800002</v>
      </c>
      <c r="CH19" s="572">
        <v>3650</v>
      </c>
      <c r="CI19" s="572">
        <v>10665742.670000002</v>
      </c>
      <c r="CJ19" s="572">
        <v>15998615.930000003</v>
      </c>
      <c r="CK19" s="572">
        <v>8654622.6</v>
      </c>
      <c r="CL19" s="572">
        <v>11675449</v>
      </c>
      <c r="CM19" s="572">
        <v>899187.0900000001</v>
      </c>
      <c r="CN19" s="572">
        <v>2232950</v>
      </c>
      <c r="CO19" s="572">
        <v>15823820.5</v>
      </c>
      <c r="CP19" s="572">
        <v>5611961.3</v>
      </c>
      <c r="CQ19" s="570"/>
      <c r="CR19" s="572">
        <v>8690015</v>
      </c>
      <c r="CS19" s="572"/>
      <c r="CT19" s="572">
        <v>900000</v>
      </c>
      <c r="CU19" s="572">
        <v>673160</v>
      </c>
      <c r="CV19" s="572">
        <v>2234950</v>
      </c>
      <c r="CW19" s="572">
        <v>1861287.7399999998</v>
      </c>
      <c r="CX19" s="572">
        <v>12060</v>
      </c>
      <c r="CY19" s="575"/>
      <c r="CZ19" s="575"/>
      <c r="DA19" s="572">
        <v>11667127.09000002</v>
      </c>
      <c r="DB19" s="572">
        <v>1994894.8299999998</v>
      </c>
      <c r="DC19" s="572">
        <v>218804.20999999996</v>
      </c>
      <c r="DD19" s="572">
        <v>11672868.019999998</v>
      </c>
      <c r="DE19" s="570"/>
      <c r="DF19" s="572">
        <v>15000</v>
      </c>
      <c r="DG19" s="575"/>
      <c r="DH19" s="573"/>
      <c r="DI19" s="572">
        <v>6253.17</v>
      </c>
      <c r="DJ19" s="572">
        <v>6017.25</v>
      </c>
      <c r="DK19" s="572"/>
      <c r="DL19" s="570"/>
      <c r="DM19" s="570"/>
      <c r="DN19" s="572">
        <v>602391.2</v>
      </c>
      <c r="DO19" s="572">
        <v>303820</v>
      </c>
      <c r="DP19" s="572">
        <v>3000</v>
      </c>
      <c r="DQ19" s="570"/>
      <c r="DR19" s="570"/>
      <c r="DS19" s="570"/>
      <c r="DT19" s="572">
        <v>1472127.5</v>
      </c>
      <c r="DU19" s="572">
        <v>100658</v>
      </c>
      <c r="DV19" s="572">
        <v>6416961.8100000005</v>
      </c>
      <c r="DW19" s="570"/>
      <c r="DX19" s="572">
        <v>426724</v>
      </c>
      <c r="DY19" s="572">
        <v>192200</v>
      </c>
      <c r="DZ19" s="572">
        <v>15129.8</v>
      </c>
      <c r="EA19" s="570"/>
      <c r="EB19" s="572">
        <v>87600</v>
      </c>
      <c r="EC19" s="570"/>
      <c r="ED19" s="572"/>
      <c r="EE19" s="573"/>
      <c r="EF19" s="572"/>
      <c r="EG19" s="572">
        <v>5333</v>
      </c>
      <c r="EH19" s="572">
        <v>8910</v>
      </c>
      <c r="EI19" s="569">
        <v>1157723571.71</v>
      </c>
      <c r="EJ19" s="573"/>
      <c r="EK19" s="573"/>
      <c r="EL19" s="573"/>
      <c r="EM19" s="572">
        <v>2626.54</v>
      </c>
      <c r="EN19" s="572">
        <v>610872.2000000005</v>
      </c>
      <c r="EO19" s="572">
        <v>12241059.519999998</v>
      </c>
      <c r="EP19" s="573"/>
      <c r="EQ19" s="572">
        <v>269095.56</v>
      </c>
      <c r="ER19" s="572">
        <v>2354</v>
      </c>
      <c r="ES19" s="573"/>
      <c r="ET19" s="576"/>
      <c r="EU19" s="572">
        <v>250823.12</v>
      </c>
      <c r="EV19" s="573"/>
      <c r="EW19" s="572">
        <v>514941.84000000026</v>
      </c>
      <c r="EX19" s="571"/>
      <c r="EY19" s="572">
        <v>6249.999999999999</v>
      </c>
      <c r="EZ19" s="571"/>
      <c r="FA19" s="571">
        <v>13898022.779999997</v>
      </c>
      <c r="FB19" s="571">
        <v>1171621594.49</v>
      </c>
      <c r="FC19" s="572">
        <f t="shared" si="0"/>
        <v>5.704630838694548</v>
      </c>
      <c r="FD19" s="572">
        <f t="shared" si="1"/>
        <v>2.296309762728506</v>
      </c>
      <c r="FE19" s="572">
        <f t="shared" si="2"/>
        <v>5.662870060077801</v>
      </c>
    </row>
    <row r="20" spans="1:161" s="609" customFormat="1" ht="18.75">
      <c r="A20" s="654">
        <v>12</v>
      </c>
      <c r="B20" s="586" t="s">
        <v>78</v>
      </c>
      <c r="C20" s="587">
        <v>901200005</v>
      </c>
      <c r="D20" s="586"/>
      <c r="E20" s="588"/>
      <c r="F20" s="589">
        <v>1963580</v>
      </c>
      <c r="G20" s="589">
        <v>63431936</v>
      </c>
      <c r="H20" s="598"/>
      <c r="I20" s="588"/>
      <c r="J20" s="591"/>
      <c r="K20" s="592"/>
      <c r="L20" s="592"/>
      <c r="M20" s="593"/>
      <c r="N20" s="593"/>
      <c r="O20" s="593"/>
      <c r="P20" s="593"/>
      <c r="Q20" s="589">
        <v>4155161</v>
      </c>
      <c r="R20" s="589">
        <v>59000</v>
      </c>
      <c r="S20" s="589">
        <v>2095930</v>
      </c>
      <c r="T20" s="589">
        <v>1363133</v>
      </c>
      <c r="U20" s="589">
        <v>4657773</v>
      </c>
      <c r="V20" s="589">
        <v>4607717.379999999</v>
      </c>
      <c r="W20" s="589">
        <v>325500</v>
      </c>
      <c r="X20" s="589">
        <v>708280.09</v>
      </c>
      <c r="Y20" s="589">
        <v>1185694.5099999998</v>
      </c>
      <c r="Z20" s="589">
        <v>28690722.640000027</v>
      </c>
      <c r="AA20" s="589">
        <v>1313707.6300000001</v>
      </c>
      <c r="AB20" s="589">
        <v>1372123.68</v>
      </c>
      <c r="AC20" s="589">
        <v>28464680.949999996</v>
      </c>
      <c r="AD20" s="589"/>
      <c r="AE20" s="589"/>
      <c r="AF20" s="589">
        <v>9080586.900000002</v>
      </c>
      <c r="AG20" s="589">
        <v>614545.0100000002</v>
      </c>
      <c r="AH20" s="589">
        <v>1195630.5099999995</v>
      </c>
      <c r="AI20" s="589">
        <v>173399.86999999982</v>
      </c>
      <c r="AJ20" s="589">
        <v>538176</v>
      </c>
      <c r="AK20" s="589">
        <v>3140000</v>
      </c>
      <c r="AL20" s="589">
        <v>12040.71</v>
      </c>
      <c r="AM20" s="589">
        <v>1493804.6300000006</v>
      </c>
      <c r="AN20" s="589">
        <v>195595</v>
      </c>
      <c r="AO20" s="589">
        <v>11000</v>
      </c>
      <c r="AP20" s="593"/>
      <c r="AQ20" s="590"/>
      <c r="AR20" s="593"/>
      <c r="AS20" s="589">
        <v>980120.85</v>
      </c>
      <c r="AT20" s="589">
        <v>188642.18</v>
      </c>
      <c r="AU20" s="589">
        <v>86670</v>
      </c>
      <c r="AV20" s="599"/>
      <c r="AW20" s="589">
        <v>8400</v>
      </c>
      <c r="AX20" s="589">
        <v>159700</v>
      </c>
      <c r="AY20" s="593"/>
      <c r="AZ20" s="595"/>
      <c r="BA20" s="589">
        <v>219400</v>
      </c>
      <c r="BB20" s="589">
        <v>45647.53</v>
      </c>
      <c r="BC20" s="593"/>
      <c r="BD20" s="590"/>
      <c r="BE20" s="590"/>
      <c r="BF20" s="590"/>
      <c r="BG20" s="596"/>
      <c r="BH20" s="661">
        <v>162538299.07000002</v>
      </c>
      <c r="BI20" s="590"/>
      <c r="BJ20" s="590"/>
      <c r="BK20" s="590"/>
      <c r="BL20" s="589">
        <v>4494</v>
      </c>
      <c r="BM20" s="589">
        <v>347006.7899999999</v>
      </c>
      <c r="BN20" s="589">
        <v>3824335.910000002</v>
      </c>
      <c r="BO20" s="589">
        <v>107633.09000000003</v>
      </c>
      <c r="BP20" s="589">
        <v>571864.6899999996</v>
      </c>
      <c r="BQ20" s="589"/>
      <c r="BR20" s="589">
        <v>268297.70999999996</v>
      </c>
      <c r="BS20" s="600"/>
      <c r="BT20" s="589">
        <v>857487.7899999992</v>
      </c>
      <c r="BU20" s="589">
        <v>120303.00000000001</v>
      </c>
      <c r="BV20" s="589">
        <v>2495228.6399999983</v>
      </c>
      <c r="BW20" s="589">
        <v>37650.00000000001</v>
      </c>
      <c r="BX20" s="589">
        <v>75000</v>
      </c>
      <c r="BY20" s="590"/>
      <c r="BZ20" s="667">
        <v>8709301.62</v>
      </c>
      <c r="CA20" s="674">
        <v>171247600.69000003</v>
      </c>
      <c r="CB20" s="570" t="s">
        <v>78</v>
      </c>
      <c r="CC20" s="571">
        <v>901200005</v>
      </c>
      <c r="CD20" s="570"/>
      <c r="CE20" s="572"/>
      <c r="CF20" s="572">
        <v>2486652.34</v>
      </c>
      <c r="CG20" s="572">
        <v>3711393.2600000002</v>
      </c>
      <c r="CH20" s="570"/>
      <c r="CI20" s="572"/>
      <c r="CJ20" s="574"/>
      <c r="CK20" s="575"/>
      <c r="CL20" s="575"/>
      <c r="CM20" s="570"/>
      <c r="CN20" s="570"/>
      <c r="CO20" s="570"/>
      <c r="CP20" s="570"/>
      <c r="CQ20" s="572">
        <v>140000</v>
      </c>
      <c r="CR20" s="572">
        <v>3098270</v>
      </c>
      <c r="CS20" s="572">
        <v>1975415</v>
      </c>
      <c r="CT20" s="573"/>
      <c r="CU20" s="572">
        <v>1293134</v>
      </c>
      <c r="CV20" s="572">
        <v>3878657.34</v>
      </c>
      <c r="CW20" s="572">
        <v>5184200.040000001</v>
      </c>
      <c r="CX20" s="572">
        <v>464030</v>
      </c>
      <c r="CY20" s="572">
        <v>741415.61</v>
      </c>
      <c r="CZ20" s="572">
        <v>1703888.04</v>
      </c>
      <c r="DA20" s="572">
        <v>5783277.910000002</v>
      </c>
      <c r="DB20" s="572">
        <v>822677.1900000001</v>
      </c>
      <c r="DC20" s="572">
        <v>439312.56</v>
      </c>
      <c r="DD20" s="572">
        <v>19310188.919999998</v>
      </c>
      <c r="DE20" s="570"/>
      <c r="DF20" s="570"/>
      <c r="DG20" s="572">
        <v>7948100.769999999</v>
      </c>
      <c r="DH20" s="572">
        <v>509806.2400000002</v>
      </c>
      <c r="DI20" s="572">
        <v>1322567.9299999997</v>
      </c>
      <c r="DJ20" s="572">
        <v>135732.02999999994</v>
      </c>
      <c r="DK20" s="572">
        <v>481927</v>
      </c>
      <c r="DL20" s="572">
        <v>2940000</v>
      </c>
      <c r="DM20" s="572">
        <v>12939</v>
      </c>
      <c r="DN20" s="572">
        <v>2003782.75</v>
      </c>
      <c r="DO20" s="572">
        <v>651333.56</v>
      </c>
      <c r="DP20" s="572">
        <v>3000</v>
      </c>
      <c r="DQ20" s="570"/>
      <c r="DR20" s="572">
        <v>1629800</v>
      </c>
      <c r="DS20" s="570"/>
      <c r="DT20" s="572">
        <v>1107932.85</v>
      </c>
      <c r="DU20" s="572">
        <v>313534.78</v>
      </c>
      <c r="DV20" s="570"/>
      <c r="DW20" s="570"/>
      <c r="DX20" s="572">
        <v>22300</v>
      </c>
      <c r="DY20" s="572">
        <v>18000</v>
      </c>
      <c r="DZ20" s="570"/>
      <c r="EA20" s="570"/>
      <c r="EB20" s="572">
        <v>104400</v>
      </c>
      <c r="EC20" s="572">
        <v>793397.5</v>
      </c>
      <c r="ED20" s="570"/>
      <c r="EE20" s="573"/>
      <c r="EF20" s="570"/>
      <c r="EG20" s="570"/>
      <c r="EH20" s="570"/>
      <c r="EI20" s="569">
        <v>71031066.61999999</v>
      </c>
      <c r="EJ20" s="573"/>
      <c r="EK20" s="573"/>
      <c r="EL20" s="573"/>
      <c r="EM20" s="572">
        <v>4494</v>
      </c>
      <c r="EN20" s="572">
        <v>359237.09999999957</v>
      </c>
      <c r="EO20" s="572">
        <v>5224323.850000002</v>
      </c>
      <c r="EP20" s="572">
        <v>213566.58999999997</v>
      </c>
      <c r="EQ20" s="572">
        <v>609740.8899999998</v>
      </c>
      <c r="ER20" s="573"/>
      <c r="ES20" s="572">
        <v>236929.42999999993</v>
      </c>
      <c r="ET20" s="576"/>
      <c r="EU20" s="572">
        <v>866484.539999999</v>
      </c>
      <c r="EV20" s="572">
        <v>245922.92</v>
      </c>
      <c r="EW20" s="572">
        <v>4817295.399999998</v>
      </c>
      <c r="EX20" s="572">
        <v>35844.77000000001</v>
      </c>
      <c r="EY20" s="572">
        <v>73762.1</v>
      </c>
      <c r="EZ20" s="573"/>
      <c r="FA20" s="573">
        <v>12687601.589999998</v>
      </c>
      <c r="FB20" s="573">
        <v>83718668.21</v>
      </c>
      <c r="FC20" s="570">
        <f t="shared" si="0"/>
        <v>-56.298874156786155</v>
      </c>
      <c r="FD20" s="570">
        <f t="shared" si="1"/>
        <v>45.67874834951461</v>
      </c>
      <c r="FE20" s="570">
        <f t="shared" si="2"/>
        <v>-51.11250150502767</v>
      </c>
    </row>
    <row r="21" spans="1:161" ht="18.75">
      <c r="A21" s="653">
        <v>13</v>
      </c>
      <c r="B21" s="586" t="s">
        <v>530</v>
      </c>
      <c r="C21" s="587">
        <v>901200009</v>
      </c>
      <c r="D21" s="586"/>
      <c r="E21" s="588"/>
      <c r="F21" s="589">
        <v>369760</v>
      </c>
      <c r="G21" s="589">
        <v>197100</v>
      </c>
      <c r="H21" s="598"/>
      <c r="I21" s="588"/>
      <c r="J21" s="591"/>
      <c r="K21" s="592"/>
      <c r="L21" s="592"/>
      <c r="M21" s="593"/>
      <c r="N21" s="593"/>
      <c r="O21" s="593"/>
      <c r="P21" s="593"/>
      <c r="Q21" s="589">
        <v>570352</v>
      </c>
      <c r="R21" s="589"/>
      <c r="S21" s="590"/>
      <c r="T21" s="589">
        <v>197920</v>
      </c>
      <c r="U21" s="589">
        <v>763365</v>
      </c>
      <c r="V21" s="589">
        <v>535956.9</v>
      </c>
      <c r="W21" s="588"/>
      <c r="X21" s="588"/>
      <c r="Y21" s="593"/>
      <c r="Z21" s="589">
        <v>331528.38999999996</v>
      </c>
      <c r="AA21" s="589">
        <v>30826.710000000003</v>
      </c>
      <c r="AB21" s="589">
        <v>3460</v>
      </c>
      <c r="AC21" s="589">
        <v>259780</v>
      </c>
      <c r="AD21" s="589"/>
      <c r="AE21" s="589">
        <v>489221.63</v>
      </c>
      <c r="AF21" s="590"/>
      <c r="AG21" s="590"/>
      <c r="AH21" s="590"/>
      <c r="AI21" s="589">
        <v>13910</v>
      </c>
      <c r="AJ21" s="590"/>
      <c r="AK21" s="590"/>
      <c r="AL21" s="590"/>
      <c r="AM21" s="589">
        <v>35673.799999999996</v>
      </c>
      <c r="AN21" s="589">
        <v>106150</v>
      </c>
      <c r="AO21" s="590"/>
      <c r="AP21" s="593"/>
      <c r="AQ21" s="593"/>
      <c r="AR21" s="593"/>
      <c r="AS21" s="589">
        <v>176011.80000000002</v>
      </c>
      <c r="AT21" s="589">
        <v>29660</v>
      </c>
      <c r="AU21" s="590"/>
      <c r="AV21" s="596"/>
      <c r="AW21" s="590"/>
      <c r="AX21" s="589"/>
      <c r="AY21" s="593"/>
      <c r="AZ21" s="596"/>
      <c r="BA21" s="590"/>
      <c r="BB21" s="593"/>
      <c r="BC21" s="593"/>
      <c r="BD21" s="590"/>
      <c r="BE21" s="590"/>
      <c r="BF21" s="590"/>
      <c r="BG21" s="596"/>
      <c r="BH21" s="661">
        <v>4110676.2299999995</v>
      </c>
      <c r="BI21" s="590"/>
      <c r="BJ21" s="590"/>
      <c r="BK21" s="590"/>
      <c r="BL21" s="590"/>
      <c r="BM21" s="589">
        <v>19234.000000000004</v>
      </c>
      <c r="BN21" s="589">
        <v>194954.27999999994</v>
      </c>
      <c r="BO21" s="590"/>
      <c r="BP21" s="589">
        <v>10666.220000000001</v>
      </c>
      <c r="BQ21" s="589"/>
      <c r="BR21" s="604"/>
      <c r="BS21" s="600"/>
      <c r="BT21" s="589"/>
      <c r="BU21" s="589"/>
      <c r="BV21" s="589">
        <v>64974.999999999985</v>
      </c>
      <c r="BW21" s="590"/>
      <c r="BX21" s="590"/>
      <c r="BY21" s="590"/>
      <c r="BZ21" s="667">
        <v>289829.49999999994</v>
      </c>
      <c r="CA21" s="674">
        <v>4400505.7299999995</v>
      </c>
      <c r="CB21" s="570" t="s">
        <v>530</v>
      </c>
      <c r="CC21" s="571">
        <v>901200009</v>
      </c>
      <c r="CD21" s="570"/>
      <c r="CE21" s="572"/>
      <c r="CF21" s="572">
        <v>640280</v>
      </c>
      <c r="CG21" s="572">
        <v>25600</v>
      </c>
      <c r="CH21" s="570"/>
      <c r="CI21" s="572"/>
      <c r="CJ21" s="574"/>
      <c r="CK21" s="575"/>
      <c r="CL21" s="575"/>
      <c r="CM21" s="570"/>
      <c r="CN21" s="570"/>
      <c r="CO21" s="570"/>
      <c r="CP21" s="570"/>
      <c r="CQ21" s="570"/>
      <c r="CR21" s="572">
        <v>352346</v>
      </c>
      <c r="CS21" s="570"/>
      <c r="CT21" s="573"/>
      <c r="CU21" s="572">
        <v>122930</v>
      </c>
      <c r="CV21" s="572">
        <v>415800</v>
      </c>
      <c r="CW21" s="572">
        <v>305915</v>
      </c>
      <c r="CX21" s="572">
        <v>2940</v>
      </c>
      <c r="CY21" s="570"/>
      <c r="CZ21" s="570"/>
      <c r="DA21" s="572">
        <v>376266.74000000005</v>
      </c>
      <c r="DB21" s="572">
        <v>28601.660000000003</v>
      </c>
      <c r="DC21" s="572">
        <v>4700</v>
      </c>
      <c r="DD21" s="572">
        <v>328685.52</v>
      </c>
      <c r="DE21" s="570"/>
      <c r="DF21" s="572">
        <v>1015554</v>
      </c>
      <c r="DG21" s="572"/>
      <c r="DH21" s="573"/>
      <c r="DI21" s="572">
        <v>0</v>
      </c>
      <c r="DJ21" s="572"/>
      <c r="DK21" s="572"/>
      <c r="DL21" s="570"/>
      <c r="DM21" s="570"/>
      <c r="DN21" s="572"/>
      <c r="DO21" s="572">
        <v>441725</v>
      </c>
      <c r="DP21" s="572">
        <v>18200</v>
      </c>
      <c r="DQ21" s="570"/>
      <c r="DR21" s="570"/>
      <c r="DS21" s="570"/>
      <c r="DT21" s="572">
        <v>99301.17000000001</v>
      </c>
      <c r="DU21" s="572">
        <v>3660</v>
      </c>
      <c r="DV21" s="570"/>
      <c r="DW21" s="570"/>
      <c r="DX21" s="572">
        <v>1000</v>
      </c>
      <c r="DY21" s="570"/>
      <c r="DZ21" s="570"/>
      <c r="EA21" s="570"/>
      <c r="EB21" s="572"/>
      <c r="EC21" s="570"/>
      <c r="ED21" s="570"/>
      <c r="EE21" s="573"/>
      <c r="EF21" s="570"/>
      <c r="EG21" s="570"/>
      <c r="EH21" s="570"/>
      <c r="EI21" s="569">
        <v>4183505.0900000003</v>
      </c>
      <c r="EJ21" s="573"/>
      <c r="EK21" s="573"/>
      <c r="EL21" s="573"/>
      <c r="EM21" s="571"/>
      <c r="EN21" s="572">
        <v>19234.000000000004</v>
      </c>
      <c r="EO21" s="572">
        <v>206249.99999999997</v>
      </c>
      <c r="EP21" s="573"/>
      <c r="EQ21" s="572">
        <v>12599.24</v>
      </c>
      <c r="ER21" s="573"/>
      <c r="ES21" s="580"/>
      <c r="ET21" s="576"/>
      <c r="EU21" s="572"/>
      <c r="EV21" s="571"/>
      <c r="EW21" s="572">
        <v>64974.999999999985</v>
      </c>
      <c r="EX21" s="571"/>
      <c r="EY21" s="573"/>
      <c r="EZ21" s="573"/>
      <c r="FA21" s="573">
        <v>303058.23999999993</v>
      </c>
      <c r="FB21" s="573">
        <v>4486563.33</v>
      </c>
      <c r="FC21" s="570">
        <f t="shared" si="0"/>
        <v>1.7717002246124554</v>
      </c>
      <c r="FD21" s="570">
        <f t="shared" si="1"/>
        <v>4.564317986954396</v>
      </c>
      <c r="FE21" s="570">
        <f t="shared" si="2"/>
        <v>1.9556297680357881</v>
      </c>
    </row>
    <row r="22" spans="1:161" ht="18.75">
      <c r="A22" s="653">
        <v>14</v>
      </c>
      <c r="B22" s="586" t="s">
        <v>82</v>
      </c>
      <c r="C22" s="587">
        <v>901200087</v>
      </c>
      <c r="D22" s="586"/>
      <c r="E22" s="588"/>
      <c r="F22" s="589">
        <v>34570</v>
      </c>
      <c r="G22" s="589">
        <v>13932860</v>
      </c>
      <c r="H22" s="598"/>
      <c r="I22" s="588"/>
      <c r="J22" s="591"/>
      <c r="K22" s="592"/>
      <c r="L22" s="592"/>
      <c r="M22" s="593"/>
      <c r="N22" s="593"/>
      <c r="O22" s="593"/>
      <c r="P22" s="593"/>
      <c r="Q22" s="589">
        <v>67500</v>
      </c>
      <c r="R22" s="589"/>
      <c r="S22" s="589">
        <v>252920</v>
      </c>
      <c r="T22" s="589">
        <v>3224762</v>
      </c>
      <c r="U22" s="589">
        <v>2061568</v>
      </c>
      <c r="V22" s="589">
        <v>4673871.199999999</v>
      </c>
      <c r="W22" s="593"/>
      <c r="X22" s="593"/>
      <c r="Y22" s="593"/>
      <c r="Z22" s="589">
        <v>2269371.44</v>
      </c>
      <c r="AA22" s="589">
        <v>545418</v>
      </c>
      <c r="AB22" s="589">
        <v>244593.88999999996</v>
      </c>
      <c r="AC22" s="589">
        <v>5491428.78</v>
      </c>
      <c r="AD22" s="589">
        <v>677506.88</v>
      </c>
      <c r="AE22" s="589"/>
      <c r="AF22" s="589">
        <v>763586.3099999999</v>
      </c>
      <c r="AG22" s="589">
        <v>81647.49</v>
      </c>
      <c r="AH22" s="589">
        <v>104979.2</v>
      </c>
      <c r="AI22" s="589">
        <v>43992.15000000001</v>
      </c>
      <c r="AJ22" s="589">
        <v>42385</v>
      </c>
      <c r="AK22" s="589"/>
      <c r="AL22" s="590"/>
      <c r="AM22" s="589">
        <v>51980</v>
      </c>
      <c r="AN22" s="589">
        <v>15000</v>
      </c>
      <c r="AO22" s="590"/>
      <c r="AP22" s="593"/>
      <c r="AQ22" s="593"/>
      <c r="AR22" s="593"/>
      <c r="AS22" s="589">
        <v>34366.67</v>
      </c>
      <c r="AT22" s="590"/>
      <c r="AU22" s="590"/>
      <c r="AV22" s="599"/>
      <c r="AW22" s="589">
        <v>211200</v>
      </c>
      <c r="AX22" s="588"/>
      <c r="AY22" s="593"/>
      <c r="AZ22" s="595"/>
      <c r="BA22" s="589">
        <v>36300</v>
      </c>
      <c r="BB22" s="593"/>
      <c r="BC22" s="588"/>
      <c r="BD22" s="589">
        <v>5428000</v>
      </c>
      <c r="BE22" s="589"/>
      <c r="BF22" s="589">
        <v>1500000</v>
      </c>
      <c r="BG22" s="599"/>
      <c r="BH22" s="661">
        <v>41789807.010000005</v>
      </c>
      <c r="BI22" s="590"/>
      <c r="BJ22" s="590"/>
      <c r="BK22" s="590"/>
      <c r="BL22" s="589">
        <v>3855.12</v>
      </c>
      <c r="BM22" s="589">
        <v>7434.24</v>
      </c>
      <c r="BN22" s="590"/>
      <c r="BO22" s="590"/>
      <c r="BP22" s="590"/>
      <c r="BQ22" s="590"/>
      <c r="BR22" s="604"/>
      <c r="BS22" s="600"/>
      <c r="BT22" s="590"/>
      <c r="BU22" s="590"/>
      <c r="BV22" s="598"/>
      <c r="BW22" s="589"/>
      <c r="BX22" s="590"/>
      <c r="BY22" s="590"/>
      <c r="BZ22" s="667">
        <v>11289.36</v>
      </c>
      <c r="CA22" s="674">
        <v>41801096.370000005</v>
      </c>
      <c r="CB22" s="570" t="s">
        <v>82</v>
      </c>
      <c r="CC22" s="571">
        <v>901200087</v>
      </c>
      <c r="CD22" s="570"/>
      <c r="CE22" s="572"/>
      <c r="CF22" s="572">
        <v>38340</v>
      </c>
      <c r="CG22" s="572">
        <v>6196840</v>
      </c>
      <c r="CH22" s="570"/>
      <c r="CI22" s="572"/>
      <c r="CJ22" s="574"/>
      <c r="CK22" s="575"/>
      <c r="CL22" s="575"/>
      <c r="CM22" s="570"/>
      <c r="CN22" s="570"/>
      <c r="CO22" s="570"/>
      <c r="CP22" s="570"/>
      <c r="CQ22" s="570"/>
      <c r="CR22" s="572">
        <v>124307</v>
      </c>
      <c r="CS22" s="570"/>
      <c r="CT22" s="572">
        <v>1383310</v>
      </c>
      <c r="CU22" s="572">
        <v>5304602</v>
      </c>
      <c r="CV22" s="572">
        <v>2044741</v>
      </c>
      <c r="CW22" s="572">
        <v>6031309.710000001</v>
      </c>
      <c r="CX22" s="570"/>
      <c r="CY22" s="570"/>
      <c r="CZ22" s="570"/>
      <c r="DA22" s="572">
        <v>2177452.92</v>
      </c>
      <c r="DB22" s="572">
        <v>283631.88</v>
      </c>
      <c r="DC22" s="572">
        <v>233082.82</v>
      </c>
      <c r="DD22" s="572">
        <v>4044442.39</v>
      </c>
      <c r="DE22" s="570"/>
      <c r="DF22" s="570"/>
      <c r="DG22" s="572">
        <v>917954.8499999997</v>
      </c>
      <c r="DH22" s="572">
        <v>65159.22999999999</v>
      </c>
      <c r="DI22" s="572">
        <v>111103.31000000004</v>
      </c>
      <c r="DJ22" s="572">
        <v>9934.150000000001</v>
      </c>
      <c r="DK22" s="572">
        <v>40362</v>
      </c>
      <c r="DL22" s="570"/>
      <c r="DM22" s="572"/>
      <c r="DN22" s="572">
        <v>36600</v>
      </c>
      <c r="DO22" s="570"/>
      <c r="DP22" s="570"/>
      <c r="DQ22" s="570"/>
      <c r="DR22" s="570"/>
      <c r="DS22" s="570"/>
      <c r="DT22" s="573"/>
      <c r="DU22" s="570"/>
      <c r="DV22" s="570"/>
      <c r="DW22" s="570"/>
      <c r="DX22" s="572">
        <v>1200</v>
      </c>
      <c r="DY22" s="572"/>
      <c r="DZ22" s="570"/>
      <c r="EA22" s="570"/>
      <c r="EB22" s="572">
        <v>9445400</v>
      </c>
      <c r="EC22" s="570"/>
      <c r="ED22" s="572"/>
      <c r="EE22" s="572">
        <v>3659000</v>
      </c>
      <c r="EF22" s="572"/>
      <c r="EG22" s="570"/>
      <c r="EH22" s="570"/>
      <c r="EI22" s="569">
        <v>42148773.260000005</v>
      </c>
      <c r="EJ22" s="573"/>
      <c r="EK22" s="573"/>
      <c r="EL22" s="573"/>
      <c r="EM22" s="572">
        <v>63960</v>
      </c>
      <c r="EN22" s="572">
        <v>13500</v>
      </c>
      <c r="EO22" s="573"/>
      <c r="EP22" s="573"/>
      <c r="EQ22" s="573"/>
      <c r="ER22" s="573"/>
      <c r="ES22" s="580"/>
      <c r="ET22" s="576"/>
      <c r="EU22" s="573"/>
      <c r="EV22" s="573"/>
      <c r="EW22" s="580"/>
      <c r="EX22" s="573"/>
      <c r="EY22" s="573"/>
      <c r="EZ22" s="573"/>
      <c r="FA22" s="573">
        <v>77460</v>
      </c>
      <c r="FB22" s="573">
        <v>42226233.260000005</v>
      </c>
      <c r="FC22" s="570">
        <f t="shared" si="0"/>
        <v>0.8589803966170553</v>
      </c>
      <c r="FD22" s="570">
        <f t="shared" si="1"/>
        <v>586.132783435022</v>
      </c>
      <c r="FE22" s="570">
        <f t="shared" si="2"/>
        <v>1.0170472234434376</v>
      </c>
    </row>
    <row r="23" spans="1:161" ht="18.75">
      <c r="A23" s="653">
        <v>15</v>
      </c>
      <c r="B23" s="586" t="s">
        <v>83</v>
      </c>
      <c r="C23" s="587">
        <v>901200088</v>
      </c>
      <c r="D23" s="586"/>
      <c r="E23" s="588"/>
      <c r="F23" s="589">
        <v>237320</v>
      </c>
      <c r="G23" s="589">
        <v>26872130</v>
      </c>
      <c r="H23" s="598"/>
      <c r="I23" s="593"/>
      <c r="J23" s="593"/>
      <c r="K23" s="593"/>
      <c r="L23" s="593"/>
      <c r="M23" s="593"/>
      <c r="N23" s="593"/>
      <c r="O23" s="593"/>
      <c r="P23" s="593"/>
      <c r="Q23" s="590"/>
      <c r="R23" s="590"/>
      <c r="S23" s="589">
        <v>297770</v>
      </c>
      <c r="T23" s="589">
        <v>3904734</v>
      </c>
      <c r="U23" s="589">
        <v>1117600</v>
      </c>
      <c r="V23" s="589">
        <v>4747007</v>
      </c>
      <c r="W23" s="593"/>
      <c r="X23" s="593"/>
      <c r="Y23" s="593"/>
      <c r="Z23" s="589">
        <v>3605681.8000000003</v>
      </c>
      <c r="AA23" s="589">
        <v>112755.45</v>
      </c>
      <c r="AB23" s="589">
        <v>96299</v>
      </c>
      <c r="AC23" s="589">
        <v>9259538</v>
      </c>
      <c r="AD23" s="589"/>
      <c r="AE23" s="589"/>
      <c r="AF23" s="589">
        <v>664987.89</v>
      </c>
      <c r="AG23" s="589">
        <v>63857.26</v>
      </c>
      <c r="AH23" s="589">
        <v>67737.27000000002</v>
      </c>
      <c r="AI23" s="589">
        <v>56237.44</v>
      </c>
      <c r="AJ23" s="589">
        <v>53029</v>
      </c>
      <c r="AK23" s="589"/>
      <c r="AL23" s="590"/>
      <c r="AM23" s="590"/>
      <c r="AN23" s="590"/>
      <c r="AO23" s="590"/>
      <c r="AP23" s="593"/>
      <c r="AQ23" s="593"/>
      <c r="AR23" s="593"/>
      <c r="AS23" s="590"/>
      <c r="AT23" s="590"/>
      <c r="AU23" s="590"/>
      <c r="AV23" s="596"/>
      <c r="AW23" s="590"/>
      <c r="AX23" s="588"/>
      <c r="AY23" s="588"/>
      <c r="AZ23" s="595"/>
      <c r="BA23" s="589">
        <v>3600</v>
      </c>
      <c r="BB23" s="593"/>
      <c r="BC23" s="588"/>
      <c r="BD23" s="589">
        <v>4094000</v>
      </c>
      <c r="BE23" s="589"/>
      <c r="BF23" s="589">
        <v>5055825</v>
      </c>
      <c r="BG23" s="599"/>
      <c r="BH23" s="661">
        <v>60310109.11</v>
      </c>
      <c r="BI23" s="590"/>
      <c r="BJ23" s="590"/>
      <c r="BK23" s="590"/>
      <c r="BL23" s="590"/>
      <c r="BM23" s="590"/>
      <c r="BN23" s="590"/>
      <c r="BO23" s="590"/>
      <c r="BP23" s="590"/>
      <c r="BQ23" s="590"/>
      <c r="BR23" s="604"/>
      <c r="BS23" s="600"/>
      <c r="BT23" s="590"/>
      <c r="BU23" s="590"/>
      <c r="BV23" s="604"/>
      <c r="BW23" s="600"/>
      <c r="BX23" s="600"/>
      <c r="BY23" s="590"/>
      <c r="BZ23" s="667">
        <v>0</v>
      </c>
      <c r="CA23" s="674">
        <v>60310109.11</v>
      </c>
      <c r="CB23" s="570" t="s">
        <v>83</v>
      </c>
      <c r="CC23" s="571">
        <v>901200088</v>
      </c>
      <c r="CD23" s="570"/>
      <c r="CE23" s="572"/>
      <c r="CF23" s="572">
        <v>90600</v>
      </c>
      <c r="CG23" s="572">
        <v>21910935</v>
      </c>
      <c r="CH23" s="570"/>
      <c r="CI23" s="570"/>
      <c r="CJ23" s="570"/>
      <c r="CK23" s="570"/>
      <c r="CL23" s="570"/>
      <c r="CM23" s="570"/>
      <c r="CN23" s="570"/>
      <c r="CO23" s="570"/>
      <c r="CP23" s="570"/>
      <c r="CQ23" s="570"/>
      <c r="CR23" s="573"/>
      <c r="CS23" s="572"/>
      <c r="CT23" s="572">
        <v>347210</v>
      </c>
      <c r="CU23" s="572">
        <v>5767084</v>
      </c>
      <c r="CV23" s="572">
        <v>1533040</v>
      </c>
      <c r="CW23" s="572">
        <v>6158070</v>
      </c>
      <c r="CX23" s="570"/>
      <c r="CY23" s="570"/>
      <c r="CZ23" s="570"/>
      <c r="DA23" s="572">
        <v>3931369</v>
      </c>
      <c r="DB23" s="572">
        <v>126887.5</v>
      </c>
      <c r="DC23" s="572">
        <v>56231</v>
      </c>
      <c r="DD23" s="572">
        <v>7800768.5</v>
      </c>
      <c r="DE23" s="570"/>
      <c r="DF23" s="570"/>
      <c r="DG23" s="572">
        <v>406873.68999999994</v>
      </c>
      <c r="DH23" s="572">
        <v>54145.290000000015</v>
      </c>
      <c r="DI23" s="572">
        <v>69116.12000000001</v>
      </c>
      <c r="DJ23" s="572">
        <v>30483.899999999983</v>
      </c>
      <c r="DK23" s="572">
        <v>44593</v>
      </c>
      <c r="DL23" s="570"/>
      <c r="DM23" s="572"/>
      <c r="DN23" s="572">
        <v>3200</v>
      </c>
      <c r="DO23" s="570"/>
      <c r="DP23" s="570"/>
      <c r="DQ23" s="570"/>
      <c r="DR23" s="570"/>
      <c r="DS23" s="570"/>
      <c r="DT23" s="573"/>
      <c r="DU23" s="572">
        <v>504</v>
      </c>
      <c r="DV23" s="570"/>
      <c r="DW23" s="570"/>
      <c r="DX23" s="572">
        <v>439050</v>
      </c>
      <c r="DY23" s="572"/>
      <c r="DZ23" s="572">
        <v>30000</v>
      </c>
      <c r="EA23" s="570"/>
      <c r="EB23" s="572">
        <v>11628459</v>
      </c>
      <c r="EC23" s="570"/>
      <c r="ED23" s="572"/>
      <c r="EE23" s="572">
        <v>5410000</v>
      </c>
      <c r="EF23" s="572"/>
      <c r="EG23" s="570"/>
      <c r="EH23" s="570"/>
      <c r="EI23" s="569">
        <v>65838619.99999999</v>
      </c>
      <c r="EJ23" s="573"/>
      <c r="EK23" s="573"/>
      <c r="EL23" s="573"/>
      <c r="EM23" s="573"/>
      <c r="EN23" s="573"/>
      <c r="EO23" s="573"/>
      <c r="EP23" s="573"/>
      <c r="EQ23" s="573"/>
      <c r="ER23" s="573"/>
      <c r="ES23" s="580"/>
      <c r="ET23" s="576"/>
      <c r="EU23" s="573"/>
      <c r="EV23" s="573"/>
      <c r="EW23" s="580"/>
      <c r="EX23" s="576"/>
      <c r="EY23" s="576"/>
      <c r="EZ23" s="573"/>
      <c r="FA23" s="573">
        <v>0</v>
      </c>
      <c r="FB23" s="573">
        <v>65838619.99999999</v>
      </c>
      <c r="FC23" s="570">
        <f t="shared" si="0"/>
        <v>9.166806314205974</v>
      </c>
      <c r="FD23" s="570">
        <v>0</v>
      </c>
      <c r="FE23" s="570">
        <f t="shared" si="2"/>
        <v>9.166806314205974</v>
      </c>
    </row>
    <row r="24" spans="1:161" ht="18.75">
      <c r="A24" s="653">
        <v>16</v>
      </c>
      <c r="B24" s="586" t="s">
        <v>84</v>
      </c>
      <c r="C24" s="587">
        <v>901200089</v>
      </c>
      <c r="D24" s="586"/>
      <c r="E24" s="588"/>
      <c r="F24" s="589">
        <v>53900</v>
      </c>
      <c r="G24" s="589">
        <v>51425170.96</v>
      </c>
      <c r="H24" s="598"/>
      <c r="I24" s="588"/>
      <c r="J24" s="591"/>
      <c r="K24" s="592"/>
      <c r="L24" s="592"/>
      <c r="M24" s="593"/>
      <c r="N24" s="593"/>
      <c r="O24" s="593"/>
      <c r="P24" s="593"/>
      <c r="Q24" s="589">
        <v>342340</v>
      </c>
      <c r="R24" s="589"/>
      <c r="S24" s="590"/>
      <c r="T24" s="589">
        <v>4401804</v>
      </c>
      <c r="U24" s="589">
        <v>813634</v>
      </c>
      <c r="V24" s="589">
        <v>6602671.39</v>
      </c>
      <c r="W24" s="593"/>
      <c r="X24" s="589">
        <v>96300</v>
      </c>
      <c r="Y24" s="593"/>
      <c r="Z24" s="589">
        <v>7432466.53</v>
      </c>
      <c r="AA24" s="589">
        <v>541872.08</v>
      </c>
      <c r="AB24" s="589">
        <v>771321</v>
      </c>
      <c r="AC24" s="589">
        <v>9769464.61</v>
      </c>
      <c r="AD24" s="589"/>
      <c r="AE24" s="589"/>
      <c r="AF24" s="589">
        <v>1077948.8300000003</v>
      </c>
      <c r="AG24" s="589">
        <v>37936.950000000004</v>
      </c>
      <c r="AH24" s="589">
        <v>66506.71999999999</v>
      </c>
      <c r="AI24" s="589">
        <v>535</v>
      </c>
      <c r="AJ24" s="589">
        <v>37333</v>
      </c>
      <c r="AK24" s="589"/>
      <c r="AL24" s="590"/>
      <c r="AM24" s="590"/>
      <c r="AN24" s="590"/>
      <c r="AO24" s="593"/>
      <c r="AP24" s="593"/>
      <c r="AQ24" s="593"/>
      <c r="AR24" s="593"/>
      <c r="AS24" s="590"/>
      <c r="AT24" s="590"/>
      <c r="AU24" s="590"/>
      <c r="AV24" s="596"/>
      <c r="AW24" s="590"/>
      <c r="AX24" s="588"/>
      <c r="AY24" s="593"/>
      <c r="AZ24" s="596"/>
      <c r="BA24" s="590"/>
      <c r="BB24" s="593"/>
      <c r="BC24" s="588"/>
      <c r="BD24" s="589">
        <v>5218000</v>
      </c>
      <c r="BE24" s="589"/>
      <c r="BF24" s="589">
        <v>7500000</v>
      </c>
      <c r="BG24" s="599"/>
      <c r="BH24" s="661">
        <v>96189205.07</v>
      </c>
      <c r="BI24" s="590"/>
      <c r="BJ24" s="590"/>
      <c r="BK24" s="590"/>
      <c r="BL24" s="590"/>
      <c r="BM24" s="590"/>
      <c r="BN24" s="589">
        <v>2570.55</v>
      </c>
      <c r="BO24" s="589"/>
      <c r="BP24" s="590"/>
      <c r="BQ24" s="590"/>
      <c r="BR24" s="604"/>
      <c r="BS24" s="600"/>
      <c r="BT24" s="590"/>
      <c r="BU24" s="590"/>
      <c r="BV24" s="604"/>
      <c r="BW24" s="600"/>
      <c r="BX24" s="600"/>
      <c r="BY24" s="590"/>
      <c r="BZ24" s="667">
        <v>2570.55</v>
      </c>
      <c r="CA24" s="674">
        <v>96191775.61999999</v>
      </c>
      <c r="CB24" s="570" t="s">
        <v>84</v>
      </c>
      <c r="CC24" s="571">
        <v>901200089</v>
      </c>
      <c r="CD24" s="570"/>
      <c r="CE24" s="572"/>
      <c r="CF24" s="572">
        <v>111800</v>
      </c>
      <c r="CG24" s="572">
        <v>62194860</v>
      </c>
      <c r="CH24" s="570"/>
      <c r="CI24" s="572"/>
      <c r="CJ24" s="574"/>
      <c r="CK24" s="575"/>
      <c r="CL24" s="575"/>
      <c r="CM24" s="570"/>
      <c r="CN24" s="570"/>
      <c r="CO24" s="570"/>
      <c r="CP24" s="570"/>
      <c r="CQ24" s="570"/>
      <c r="CR24" s="572">
        <v>538960</v>
      </c>
      <c r="CS24" s="572"/>
      <c r="CT24" s="573"/>
      <c r="CU24" s="572">
        <v>7125022</v>
      </c>
      <c r="CV24" s="572">
        <v>952166</v>
      </c>
      <c r="CW24" s="572">
        <v>8671135.84</v>
      </c>
      <c r="CX24" s="570"/>
      <c r="CY24" s="570"/>
      <c r="CZ24" s="570"/>
      <c r="DA24" s="572">
        <v>8849226.58</v>
      </c>
      <c r="DB24" s="572">
        <v>184673.3800000001</v>
      </c>
      <c r="DC24" s="572">
        <v>574665</v>
      </c>
      <c r="DD24" s="572">
        <v>2019830.1600000001</v>
      </c>
      <c r="DE24" s="570"/>
      <c r="DF24" s="570"/>
      <c r="DG24" s="572">
        <v>792022.5199999997</v>
      </c>
      <c r="DH24" s="572">
        <v>35026.64</v>
      </c>
      <c r="DI24" s="572">
        <v>29386.1</v>
      </c>
      <c r="DJ24" s="572">
        <v>45372.290000000015</v>
      </c>
      <c r="DK24" s="572">
        <v>34811</v>
      </c>
      <c r="DL24" s="570"/>
      <c r="DM24" s="572"/>
      <c r="DN24" s="572"/>
      <c r="DO24" s="570"/>
      <c r="DP24" s="570"/>
      <c r="DQ24" s="570"/>
      <c r="DR24" s="570"/>
      <c r="DS24" s="570"/>
      <c r="DT24" s="573"/>
      <c r="DU24" s="570"/>
      <c r="DV24" s="570"/>
      <c r="DW24" s="570"/>
      <c r="DX24" s="572">
        <v>3240</v>
      </c>
      <c r="DY24" s="572"/>
      <c r="DZ24" s="570"/>
      <c r="EA24" s="570"/>
      <c r="EB24" s="572">
        <v>8987825</v>
      </c>
      <c r="EC24" s="570"/>
      <c r="ED24" s="572"/>
      <c r="EE24" s="572">
        <v>6795600</v>
      </c>
      <c r="EF24" s="572"/>
      <c r="EG24" s="570"/>
      <c r="EH24" s="570"/>
      <c r="EI24" s="569">
        <v>107945622.50999999</v>
      </c>
      <c r="EJ24" s="573"/>
      <c r="EK24" s="573"/>
      <c r="EL24" s="573"/>
      <c r="EM24" s="573"/>
      <c r="EN24" s="573"/>
      <c r="EO24" s="572">
        <v>104250.00000000001</v>
      </c>
      <c r="EP24" s="573"/>
      <c r="EQ24" s="573"/>
      <c r="ER24" s="573"/>
      <c r="ES24" s="580"/>
      <c r="ET24" s="576"/>
      <c r="EU24" s="573"/>
      <c r="EV24" s="573"/>
      <c r="EW24" s="580"/>
      <c r="EX24" s="576"/>
      <c r="EY24" s="576"/>
      <c r="EZ24" s="573"/>
      <c r="FA24" s="573">
        <v>104250.00000000001</v>
      </c>
      <c r="FB24" s="573">
        <v>108049872.50999999</v>
      </c>
      <c r="FC24" s="570">
        <f t="shared" si="0"/>
        <v>12.222179642138089</v>
      </c>
      <c r="FD24" s="570">
        <f t="shared" si="1"/>
        <v>3955.5523137071837</v>
      </c>
      <c r="FE24" s="570">
        <f t="shared" si="2"/>
        <v>12.327557957599952</v>
      </c>
    </row>
    <row r="25" spans="1:161" ht="18.75">
      <c r="A25" s="653">
        <v>17</v>
      </c>
      <c r="B25" s="586" t="s">
        <v>85</v>
      </c>
      <c r="C25" s="587">
        <v>901200090</v>
      </c>
      <c r="D25" s="586"/>
      <c r="E25" s="588"/>
      <c r="F25" s="590"/>
      <c r="G25" s="589">
        <v>32827370</v>
      </c>
      <c r="H25" s="598"/>
      <c r="I25" s="593"/>
      <c r="J25" s="593"/>
      <c r="K25" s="593"/>
      <c r="L25" s="593"/>
      <c r="M25" s="593"/>
      <c r="N25" s="593"/>
      <c r="O25" s="593"/>
      <c r="P25" s="593"/>
      <c r="Q25" s="589">
        <v>11100</v>
      </c>
      <c r="R25" s="589"/>
      <c r="S25" s="589">
        <v>237750</v>
      </c>
      <c r="T25" s="589">
        <v>4009284</v>
      </c>
      <c r="U25" s="589">
        <v>2035749</v>
      </c>
      <c r="V25" s="589">
        <v>5373589.09</v>
      </c>
      <c r="W25" s="593"/>
      <c r="X25" s="593"/>
      <c r="Y25" s="593"/>
      <c r="Z25" s="589">
        <v>4875520.9</v>
      </c>
      <c r="AA25" s="589">
        <v>404826.49</v>
      </c>
      <c r="AB25" s="589">
        <v>125520.83</v>
      </c>
      <c r="AC25" s="589">
        <v>8898330</v>
      </c>
      <c r="AD25" s="589"/>
      <c r="AE25" s="589"/>
      <c r="AF25" s="589">
        <v>734573.2899999999</v>
      </c>
      <c r="AG25" s="589">
        <v>16293.220000000003</v>
      </c>
      <c r="AH25" s="589">
        <v>73717.96</v>
      </c>
      <c r="AI25" s="589">
        <v>17975.999999999993</v>
      </c>
      <c r="AJ25" s="589">
        <v>69261</v>
      </c>
      <c r="AK25" s="589"/>
      <c r="AL25" s="588"/>
      <c r="AM25" s="590"/>
      <c r="AN25" s="593"/>
      <c r="AO25" s="593"/>
      <c r="AP25" s="593"/>
      <c r="AQ25" s="593"/>
      <c r="AR25" s="589">
        <v>2000</v>
      </c>
      <c r="AS25" s="590"/>
      <c r="AT25" s="589">
        <v>540</v>
      </c>
      <c r="AU25" s="593"/>
      <c r="AV25" s="599"/>
      <c r="AW25" s="589">
        <v>3611600</v>
      </c>
      <c r="AX25" s="588"/>
      <c r="AY25" s="593"/>
      <c r="AZ25" s="595"/>
      <c r="BA25" s="589">
        <v>65750</v>
      </c>
      <c r="BB25" s="593"/>
      <c r="BC25" s="588"/>
      <c r="BD25" s="589">
        <v>2980000</v>
      </c>
      <c r="BE25" s="589"/>
      <c r="BF25" s="590"/>
      <c r="BG25" s="596"/>
      <c r="BH25" s="661">
        <v>66370751.78</v>
      </c>
      <c r="BI25" s="590"/>
      <c r="BJ25" s="590"/>
      <c r="BK25" s="590"/>
      <c r="BL25" s="590"/>
      <c r="BM25" s="590"/>
      <c r="BN25" s="590"/>
      <c r="BO25" s="590"/>
      <c r="BP25" s="590"/>
      <c r="BQ25" s="590"/>
      <c r="BR25" s="604"/>
      <c r="BS25" s="600"/>
      <c r="BT25" s="590"/>
      <c r="BU25" s="590"/>
      <c r="BV25" s="604"/>
      <c r="BW25" s="600"/>
      <c r="BX25" s="600"/>
      <c r="BY25" s="590"/>
      <c r="BZ25" s="667">
        <v>0</v>
      </c>
      <c r="CA25" s="674">
        <v>66370751.78</v>
      </c>
      <c r="CB25" s="570" t="s">
        <v>85</v>
      </c>
      <c r="CC25" s="571">
        <v>901200090</v>
      </c>
      <c r="CD25" s="570"/>
      <c r="CE25" s="572"/>
      <c r="CF25" s="573"/>
      <c r="CG25" s="572">
        <v>39891910</v>
      </c>
      <c r="CH25" s="570"/>
      <c r="CI25" s="570"/>
      <c r="CJ25" s="570"/>
      <c r="CK25" s="570"/>
      <c r="CL25" s="570"/>
      <c r="CM25" s="570"/>
      <c r="CN25" s="570"/>
      <c r="CO25" s="570"/>
      <c r="CP25" s="570"/>
      <c r="CQ25" s="570"/>
      <c r="CR25" s="572">
        <v>14000</v>
      </c>
      <c r="CS25" s="572"/>
      <c r="CT25" s="572">
        <v>265980</v>
      </c>
      <c r="CU25" s="572">
        <v>5898850</v>
      </c>
      <c r="CV25" s="572">
        <v>2608440</v>
      </c>
      <c r="CW25" s="572">
        <v>6079335.1</v>
      </c>
      <c r="CX25" s="570"/>
      <c r="CY25" s="570"/>
      <c r="CZ25" s="570"/>
      <c r="DA25" s="572">
        <v>7161992.71</v>
      </c>
      <c r="DB25" s="572">
        <v>244044.99999999988</v>
      </c>
      <c r="DC25" s="572">
        <v>131111</v>
      </c>
      <c r="DD25" s="572">
        <v>7306920</v>
      </c>
      <c r="DE25" s="570"/>
      <c r="DF25" s="570"/>
      <c r="DG25" s="572">
        <v>511745.55999999994</v>
      </c>
      <c r="DH25" s="572">
        <v>8916.380000000001</v>
      </c>
      <c r="DI25" s="572">
        <v>61812.51000000001</v>
      </c>
      <c r="DJ25" s="572">
        <v>47232.97</v>
      </c>
      <c r="DK25" s="572">
        <v>68213.49</v>
      </c>
      <c r="DL25" s="570"/>
      <c r="DM25" s="572">
        <v>1099.96</v>
      </c>
      <c r="DN25" s="572"/>
      <c r="DO25" s="570"/>
      <c r="DP25" s="570"/>
      <c r="DQ25" s="570"/>
      <c r="DR25" s="570"/>
      <c r="DS25" s="572">
        <v>2000</v>
      </c>
      <c r="DT25" s="573"/>
      <c r="DU25" s="572">
        <v>100</v>
      </c>
      <c r="DV25" s="570"/>
      <c r="DW25" s="570"/>
      <c r="DX25" s="572">
        <v>851200</v>
      </c>
      <c r="DY25" s="572"/>
      <c r="DZ25" s="570"/>
      <c r="EA25" s="570"/>
      <c r="EB25" s="572">
        <v>10019955.68</v>
      </c>
      <c r="EC25" s="570"/>
      <c r="ED25" s="572"/>
      <c r="EE25" s="572">
        <v>4470500</v>
      </c>
      <c r="EF25" s="572"/>
      <c r="EG25" s="570"/>
      <c r="EH25" s="570"/>
      <c r="EI25" s="569">
        <v>85645360.35999998</v>
      </c>
      <c r="EJ25" s="573"/>
      <c r="EK25" s="573"/>
      <c r="EL25" s="573"/>
      <c r="EM25" s="573"/>
      <c r="EN25" s="573"/>
      <c r="EO25" s="573"/>
      <c r="EP25" s="573"/>
      <c r="EQ25" s="573"/>
      <c r="ER25" s="573"/>
      <c r="ES25" s="580"/>
      <c r="ET25" s="576"/>
      <c r="EU25" s="573"/>
      <c r="EV25" s="573"/>
      <c r="EW25" s="580"/>
      <c r="EX25" s="576"/>
      <c r="EY25" s="576"/>
      <c r="EZ25" s="573"/>
      <c r="FA25" s="573">
        <v>0</v>
      </c>
      <c r="FB25" s="573">
        <v>85645360.35999998</v>
      </c>
      <c r="FC25" s="570">
        <f t="shared" si="0"/>
        <v>29.040817021162848</v>
      </c>
      <c r="FD25" s="570">
        <v>0</v>
      </c>
      <c r="FE25" s="570">
        <f t="shared" si="2"/>
        <v>29.040817021162848</v>
      </c>
    </row>
    <row r="26" spans="1:161" ht="18.75">
      <c r="A26" s="654">
        <v>18</v>
      </c>
      <c r="B26" s="586" t="s">
        <v>95</v>
      </c>
      <c r="C26" s="587">
        <v>901200091</v>
      </c>
      <c r="D26" s="586"/>
      <c r="E26" s="588"/>
      <c r="F26" s="590"/>
      <c r="G26" s="589">
        <v>15519475.8</v>
      </c>
      <c r="H26" s="598"/>
      <c r="I26" s="588"/>
      <c r="J26" s="591"/>
      <c r="K26" s="592"/>
      <c r="L26" s="592"/>
      <c r="M26" s="593"/>
      <c r="N26" s="593"/>
      <c r="O26" s="593"/>
      <c r="P26" s="593"/>
      <c r="Q26" s="589">
        <v>79000</v>
      </c>
      <c r="R26" s="589"/>
      <c r="S26" s="589">
        <v>1139500</v>
      </c>
      <c r="T26" s="589">
        <v>2878364</v>
      </c>
      <c r="U26" s="589">
        <v>3493000</v>
      </c>
      <c r="V26" s="589">
        <v>2866028.08</v>
      </c>
      <c r="W26" s="593"/>
      <c r="X26" s="593"/>
      <c r="Y26" s="593"/>
      <c r="Z26" s="589">
        <v>5144200.88</v>
      </c>
      <c r="AA26" s="589">
        <v>211655.91</v>
      </c>
      <c r="AB26" s="589">
        <v>25000.39</v>
      </c>
      <c r="AC26" s="589">
        <v>12888265.95</v>
      </c>
      <c r="AD26" s="589"/>
      <c r="AE26" s="589"/>
      <c r="AF26" s="589">
        <v>544644.9900000002</v>
      </c>
      <c r="AG26" s="589">
        <v>17122.2</v>
      </c>
      <c r="AH26" s="589">
        <v>59067.73999999998</v>
      </c>
      <c r="AI26" s="589">
        <v>44283.88999999999</v>
      </c>
      <c r="AJ26" s="589">
        <v>47100</v>
      </c>
      <c r="AK26" s="589"/>
      <c r="AL26" s="588"/>
      <c r="AM26" s="588"/>
      <c r="AN26" s="593"/>
      <c r="AO26" s="593"/>
      <c r="AP26" s="593"/>
      <c r="AQ26" s="593"/>
      <c r="AR26" s="593"/>
      <c r="AS26" s="590"/>
      <c r="AT26" s="590"/>
      <c r="AU26" s="593"/>
      <c r="AV26" s="599"/>
      <c r="AW26" s="589">
        <v>459721.22</v>
      </c>
      <c r="AX26" s="588"/>
      <c r="AY26" s="593"/>
      <c r="AZ26" s="596"/>
      <c r="BA26" s="590"/>
      <c r="BB26" s="593"/>
      <c r="BC26" s="588"/>
      <c r="BD26" s="589">
        <v>2474000</v>
      </c>
      <c r="BE26" s="589"/>
      <c r="BF26" s="589">
        <v>15354450</v>
      </c>
      <c r="BG26" s="599"/>
      <c r="BH26" s="661">
        <v>63244881.05000001</v>
      </c>
      <c r="BI26" s="590"/>
      <c r="BJ26" s="590"/>
      <c r="BK26" s="590"/>
      <c r="BL26" s="590"/>
      <c r="BM26" s="590"/>
      <c r="BN26" s="590"/>
      <c r="BO26" s="590"/>
      <c r="BP26" s="590"/>
      <c r="BQ26" s="590"/>
      <c r="BR26" s="604"/>
      <c r="BS26" s="600"/>
      <c r="BT26" s="590"/>
      <c r="BU26" s="590"/>
      <c r="BV26" s="590"/>
      <c r="BW26" s="590"/>
      <c r="BX26" s="590"/>
      <c r="BY26" s="590"/>
      <c r="BZ26" s="667">
        <v>0</v>
      </c>
      <c r="CA26" s="674">
        <v>63244881.05000001</v>
      </c>
      <c r="CB26" s="570" t="s">
        <v>95</v>
      </c>
      <c r="CC26" s="571">
        <v>901200091</v>
      </c>
      <c r="CD26" s="570"/>
      <c r="CE26" s="572"/>
      <c r="CF26" s="572">
        <v>199500</v>
      </c>
      <c r="CG26" s="572">
        <v>22553780</v>
      </c>
      <c r="CH26" s="570"/>
      <c r="CI26" s="572"/>
      <c r="CJ26" s="574"/>
      <c r="CK26" s="575"/>
      <c r="CL26" s="575"/>
      <c r="CM26" s="570"/>
      <c r="CN26" s="570"/>
      <c r="CO26" s="570"/>
      <c r="CP26" s="570"/>
      <c r="CQ26" s="570"/>
      <c r="CR26" s="572">
        <v>193700</v>
      </c>
      <c r="CS26" s="572"/>
      <c r="CT26" s="572">
        <v>1441060</v>
      </c>
      <c r="CU26" s="572">
        <v>4271080</v>
      </c>
      <c r="CV26" s="572">
        <v>2357300</v>
      </c>
      <c r="CW26" s="572">
        <v>2864307.8099999996</v>
      </c>
      <c r="CX26" s="570"/>
      <c r="CY26" s="570"/>
      <c r="CZ26" s="570"/>
      <c r="DA26" s="572">
        <v>3956133.8900000006</v>
      </c>
      <c r="DB26" s="572">
        <v>52176.119999999995</v>
      </c>
      <c r="DC26" s="572">
        <v>17519</v>
      </c>
      <c r="DD26" s="572">
        <v>1617650</v>
      </c>
      <c r="DE26" s="570"/>
      <c r="DF26" s="570"/>
      <c r="DG26" s="572">
        <v>568393.68</v>
      </c>
      <c r="DH26" s="572">
        <v>13141.860000000002</v>
      </c>
      <c r="DI26" s="572">
        <v>86831.43</v>
      </c>
      <c r="DJ26" s="572">
        <v>2450</v>
      </c>
      <c r="DK26" s="572">
        <v>39745</v>
      </c>
      <c r="DL26" s="570"/>
      <c r="DM26" s="572">
        <v>2711.38</v>
      </c>
      <c r="DN26" s="572"/>
      <c r="DO26" s="570"/>
      <c r="DP26" s="570"/>
      <c r="DQ26" s="570"/>
      <c r="DR26" s="570"/>
      <c r="DS26" s="570"/>
      <c r="DT26" s="573"/>
      <c r="DU26" s="570"/>
      <c r="DV26" s="570"/>
      <c r="DW26" s="570"/>
      <c r="DX26" s="572">
        <v>10261.64</v>
      </c>
      <c r="DY26" s="572"/>
      <c r="DZ26" s="570"/>
      <c r="EA26" s="570"/>
      <c r="EB26" s="572">
        <v>5733346.300000001</v>
      </c>
      <c r="EC26" s="570"/>
      <c r="ED26" s="572"/>
      <c r="EE26" s="572">
        <v>11647500</v>
      </c>
      <c r="EF26" s="572"/>
      <c r="EG26" s="570"/>
      <c r="EH26" s="570"/>
      <c r="EI26" s="569">
        <v>57628588.11</v>
      </c>
      <c r="EJ26" s="573"/>
      <c r="EK26" s="573"/>
      <c r="EL26" s="573"/>
      <c r="EM26" s="573"/>
      <c r="EN26" s="573"/>
      <c r="EO26" s="573"/>
      <c r="EP26" s="573"/>
      <c r="EQ26" s="573"/>
      <c r="ER26" s="573"/>
      <c r="ES26" s="580"/>
      <c r="ET26" s="576"/>
      <c r="EU26" s="573"/>
      <c r="EV26" s="573"/>
      <c r="EW26" s="573"/>
      <c r="EX26" s="573"/>
      <c r="EY26" s="573"/>
      <c r="EZ26" s="573"/>
      <c r="FA26" s="573">
        <v>0</v>
      </c>
      <c r="FB26" s="573">
        <v>57628588.11</v>
      </c>
      <c r="FC26" s="570">
        <f t="shared" si="0"/>
        <v>-8.880233224820037</v>
      </c>
      <c r="FD26" s="570">
        <v>0</v>
      </c>
      <c r="FE26" s="570">
        <f t="shared" si="2"/>
        <v>-8.880233224820037</v>
      </c>
    </row>
    <row r="27" spans="1:161" ht="18.75">
      <c r="A27" s="653">
        <v>19</v>
      </c>
      <c r="B27" s="586" t="s">
        <v>87</v>
      </c>
      <c r="C27" s="587">
        <v>901200092</v>
      </c>
      <c r="D27" s="586"/>
      <c r="E27" s="588"/>
      <c r="F27" s="589">
        <v>235560</v>
      </c>
      <c r="G27" s="589">
        <v>10226090</v>
      </c>
      <c r="H27" s="598"/>
      <c r="I27" s="593"/>
      <c r="J27" s="593"/>
      <c r="K27" s="593"/>
      <c r="L27" s="593"/>
      <c r="M27" s="593"/>
      <c r="N27" s="593"/>
      <c r="O27" s="593"/>
      <c r="P27" s="593"/>
      <c r="Q27" s="589">
        <v>3000</v>
      </c>
      <c r="R27" s="589"/>
      <c r="S27" s="589">
        <v>261150</v>
      </c>
      <c r="T27" s="589">
        <v>4598686</v>
      </c>
      <c r="U27" s="589">
        <v>1985500</v>
      </c>
      <c r="V27" s="589">
        <v>4409438</v>
      </c>
      <c r="W27" s="593"/>
      <c r="X27" s="593"/>
      <c r="Y27" s="593"/>
      <c r="Z27" s="589">
        <v>6688256.59</v>
      </c>
      <c r="AA27" s="589">
        <v>419634.34</v>
      </c>
      <c r="AB27" s="589">
        <v>2300</v>
      </c>
      <c r="AC27" s="589">
        <v>11401499</v>
      </c>
      <c r="AD27" s="589"/>
      <c r="AE27" s="589"/>
      <c r="AF27" s="589">
        <v>422170.7699999999</v>
      </c>
      <c r="AG27" s="589">
        <v>17989.85</v>
      </c>
      <c r="AH27" s="589">
        <v>104970.84999999998</v>
      </c>
      <c r="AI27" s="589">
        <v>58939.01000000007</v>
      </c>
      <c r="AJ27" s="589">
        <v>35124</v>
      </c>
      <c r="AK27" s="589"/>
      <c r="AL27" s="588"/>
      <c r="AM27" s="588"/>
      <c r="AN27" s="589">
        <v>10000</v>
      </c>
      <c r="AO27" s="593"/>
      <c r="AP27" s="593"/>
      <c r="AQ27" s="593"/>
      <c r="AR27" s="593"/>
      <c r="AS27" s="589">
        <v>24067</v>
      </c>
      <c r="AT27" s="590"/>
      <c r="AU27" s="592"/>
      <c r="AV27" s="596"/>
      <c r="AW27" s="590"/>
      <c r="AX27" s="593"/>
      <c r="AY27" s="593"/>
      <c r="AZ27" s="595"/>
      <c r="BA27" s="589">
        <v>4200</v>
      </c>
      <c r="BB27" s="593"/>
      <c r="BC27" s="588"/>
      <c r="BD27" s="589">
        <v>2606000</v>
      </c>
      <c r="BE27" s="589"/>
      <c r="BF27" s="589">
        <v>14090475</v>
      </c>
      <c r="BG27" s="599"/>
      <c r="BH27" s="661">
        <v>57605050.410000004</v>
      </c>
      <c r="BI27" s="590"/>
      <c r="BJ27" s="590"/>
      <c r="BK27" s="590"/>
      <c r="BL27" s="590"/>
      <c r="BM27" s="590"/>
      <c r="BN27" s="590"/>
      <c r="BO27" s="590"/>
      <c r="BP27" s="590"/>
      <c r="BQ27" s="590"/>
      <c r="BR27" s="590"/>
      <c r="BS27" s="590"/>
      <c r="BT27" s="590"/>
      <c r="BU27" s="590"/>
      <c r="BV27" s="590"/>
      <c r="BW27" s="590"/>
      <c r="BX27" s="590"/>
      <c r="BY27" s="590"/>
      <c r="BZ27" s="667">
        <v>0</v>
      </c>
      <c r="CA27" s="674">
        <v>57605050.410000004</v>
      </c>
      <c r="CB27" s="570" t="s">
        <v>87</v>
      </c>
      <c r="CC27" s="571">
        <v>901200092</v>
      </c>
      <c r="CD27" s="570"/>
      <c r="CE27" s="572"/>
      <c r="CF27" s="572">
        <v>44100</v>
      </c>
      <c r="CG27" s="572">
        <v>6444334</v>
      </c>
      <c r="CH27" s="570"/>
      <c r="CI27" s="570"/>
      <c r="CJ27" s="570"/>
      <c r="CK27" s="570"/>
      <c r="CL27" s="570"/>
      <c r="CM27" s="570"/>
      <c r="CN27" s="570"/>
      <c r="CO27" s="570"/>
      <c r="CP27" s="570"/>
      <c r="CQ27" s="570"/>
      <c r="CR27" s="572">
        <v>6400</v>
      </c>
      <c r="CS27" s="572"/>
      <c r="CT27" s="572">
        <v>2349256</v>
      </c>
      <c r="CU27" s="572">
        <v>5272858</v>
      </c>
      <c r="CV27" s="572">
        <v>1474660</v>
      </c>
      <c r="CW27" s="572">
        <v>4225321.4</v>
      </c>
      <c r="CX27" s="570"/>
      <c r="CY27" s="570"/>
      <c r="CZ27" s="570"/>
      <c r="DA27" s="572">
        <v>3109330.1</v>
      </c>
      <c r="DB27" s="572">
        <v>1188194.4000000001</v>
      </c>
      <c r="DC27" s="572">
        <v>21440.1</v>
      </c>
      <c r="DD27" s="572">
        <v>2068946.54</v>
      </c>
      <c r="DE27" s="570"/>
      <c r="DF27" s="572">
        <v>105</v>
      </c>
      <c r="DG27" s="572">
        <v>385634.67</v>
      </c>
      <c r="DH27" s="572">
        <v>36666.85999999999</v>
      </c>
      <c r="DI27" s="572">
        <v>107392.47999999998</v>
      </c>
      <c r="DJ27" s="572">
        <v>20939.14999999999</v>
      </c>
      <c r="DK27" s="572">
        <v>50290</v>
      </c>
      <c r="DL27" s="570"/>
      <c r="DM27" s="572"/>
      <c r="DN27" s="572"/>
      <c r="DO27" s="570"/>
      <c r="DP27" s="570"/>
      <c r="DQ27" s="570"/>
      <c r="DR27" s="570"/>
      <c r="DS27" s="570"/>
      <c r="DT27" s="572">
        <v>60370</v>
      </c>
      <c r="DU27" s="570"/>
      <c r="DV27" s="575"/>
      <c r="DW27" s="575"/>
      <c r="DX27" s="570"/>
      <c r="DY27" s="572"/>
      <c r="DZ27" s="570"/>
      <c r="EA27" s="572">
        <v>1680000</v>
      </c>
      <c r="EB27" s="572">
        <v>3981000</v>
      </c>
      <c r="EC27" s="570"/>
      <c r="ED27" s="572"/>
      <c r="EE27" s="572">
        <v>10288500</v>
      </c>
      <c r="EF27" s="572"/>
      <c r="EG27" s="570"/>
      <c r="EH27" s="570"/>
      <c r="EI27" s="569">
        <v>42815738.7</v>
      </c>
      <c r="EJ27" s="573"/>
      <c r="EK27" s="573"/>
      <c r="EL27" s="573"/>
      <c r="EM27" s="573"/>
      <c r="EN27" s="573"/>
      <c r="EO27" s="573"/>
      <c r="EP27" s="573"/>
      <c r="EQ27" s="573"/>
      <c r="ER27" s="573"/>
      <c r="ES27" s="573"/>
      <c r="ET27" s="573"/>
      <c r="EU27" s="573"/>
      <c r="EV27" s="573"/>
      <c r="EW27" s="573"/>
      <c r="EX27" s="573"/>
      <c r="EY27" s="573"/>
      <c r="EZ27" s="573"/>
      <c r="FA27" s="573">
        <v>0</v>
      </c>
      <c r="FB27" s="573">
        <v>42815738.7</v>
      </c>
      <c r="FC27" s="570">
        <f t="shared" si="0"/>
        <v>-25.67363730217765</v>
      </c>
      <c r="FD27" s="570">
        <v>0</v>
      </c>
      <c r="FE27" s="570">
        <f t="shared" si="2"/>
        <v>-25.67363730217765</v>
      </c>
    </row>
    <row r="28" spans="1:161" ht="18.75">
      <c r="A28" s="653">
        <v>20</v>
      </c>
      <c r="B28" s="586" t="s">
        <v>96</v>
      </c>
      <c r="C28" s="587">
        <v>901200093</v>
      </c>
      <c r="D28" s="586"/>
      <c r="E28" s="588"/>
      <c r="F28" s="589">
        <v>128340</v>
      </c>
      <c r="G28" s="589">
        <v>3653790</v>
      </c>
      <c r="H28" s="598"/>
      <c r="I28" s="588"/>
      <c r="J28" s="591"/>
      <c r="K28" s="592"/>
      <c r="L28" s="592"/>
      <c r="M28" s="588"/>
      <c r="N28" s="593"/>
      <c r="O28" s="593"/>
      <c r="P28" s="593"/>
      <c r="Q28" s="589">
        <v>8000</v>
      </c>
      <c r="R28" s="589"/>
      <c r="S28" s="589">
        <v>97290</v>
      </c>
      <c r="T28" s="589">
        <v>1535074</v>
      </c>
      <c r="U28" s="589">
        <v>1152925</v>
      </c>
      <c r="V28" s="589">
        <v>2290554.75</v>
      </c>
      <c r="W28" s="593"/>
      <c r="X28" s="593"/>
      <c r="Y28" s="593"/>
      <c r="Z28" s="589">
        <v>3210164.6799999997</v>
      </c>
      <c r="AA28" s="589">
        <v>468980.38</v>
      </c>
      <c r="AB28" s="589">
        <v>0</v>
      </c>
      <c r="AC28" s="589">
        <v>8875963.5</v>
      </c>
      <c r="AD28" s="589"/>
      <c r="AE28" s="589"/>
      <c r="AF28" s="589">
        <v>189738.55000000002</v>
      </c>
      <c r="AG28" s="589">
        <v>24622.33</v>
      </c>
      <c r="AH28" s="589">
        <v>37618.090000000004</v>
      </c>
      <c r="AI28" s="589">
        <v>31080</v>
      </c>
      <c r="AJ28" s="589">
        <v>22108</v>
      </c>
      <c r="AK28" s="589"/>
      <c r="AL28" s="588"/>
      <c r="AM28" s="588"/>
      <c r="AN28" s="590"/>
      <c r="AO28" s="593"/>
      <c r="AP28" s="593"/>
      <c r="AQ28" s="593"/>
      <c r="AR28" s="593"/>
      <c r="AS28" s="590"/>
      <c r="AT28" s="593"/>
      <c r="AU28" s="589">
        <v>4800</v>
      </c>
      <c r="AV28" s="599"/>
      <c r="AW28" s="589">
        <v>129346.71</v>
      </c>
      <c r="AX28" s="588"/>
      <c r="AY28" s="593"/>
      <c r="AZ28" s="595"/>
      <c r="BA28" s="589">
        <v>7200</v>
      </c>
      <c r="BB28" s="593"/>
      <c r="BC28" s="588"/>
      <c r="BD28" s="589">
        <v>814000</v>
      </c>
      <c r="BE28" s="589"/>
      <c r="BF28" s="589">
        <v>10500000</v>
      </c>
      <c r="BG28" s="599"/>
      <c r="BH28" s="661">
        <v>33181595.990000002</v>
      </c>
      <c r="BI28" s="590"/>
      <c r="BJ28" s="590"/>
      <c r="BK28" s="590"/>
      <c r="BL28" s="590"/>
      <c r="BM28" s="590"/>
      <c r="BN28" s="590"/>
      <c r="BO28" s="590"/>
      <c r="BP28" s="590"/>
      <c r="BQ28" s="590"/>
      <c r="BR28" s="604"/>
      <c r="BS28" s="600"/>
      <c r="BT28" s="590"/>
      <c r="BU28" s="590"/>
      <c r="BV28" s="590"/>
      <c r="BW28" s="590"/>
      <c r="BX28" s="590"/>
      <c r="BY28" s="590"/>
      <c r="BZ28" s="667">
        <v>0</v>
      </c>
      <c r="CA28" s="674">
        <v>33181595.990000002</v>
      </c>
      <c r="CB28" s="570" t="s">
        <v>96</v>
      </c>
      <c r="CC28" s="571">
        <v>901200093</v>
      </c>
      <c r="CD28" s="570"/>
      <c r="CE28" s="572"/>
      <c r="CF28" s="572">
        <v>57740</v>
      </c>
      <c r="CG28" s="572">
        <v>2430460</v>
      </c>
      <c r="CH28" s="570"/>
      <c r="CI28" s="572"/>
      <c r="CJ28" s="574"/>
      <c r="CK28" s="575"/>
      <c r="CL28" s="575"/>
      <c r="CM28" s="572"/>
      <c r="CN28" s="570"/>
      <c r="CO28" s="570"/>
      <c r="CP28" s="570"/>
      <c r="CQ28" s="570"/>
      <c r="CR28" s="572">
        <v>248750</v>
      </c>
      <c r="CS28" s="572"/>
      <c r="CT28" s="572">
        <v>260295</v>
      </c>
      <c r="CU28" s="572">
        <v>1908319</v>
      </c>
      <c r="CV28" s="572">
        <v>1030989</v>
      </c>
      <c r="CW28" s="572">
        <v>2056527.68</v>
      </c>
      <c r="CX28" s="570"/>
      <c r="CY28" s="570"/>
      <c r="CZ28" s="570"/>
      <c r="DA28" s="572">
        <v>1217145.3000000003</v>
      </c>
      <c r="DB28" s="572">
        <v>115056.46000000002</v>
      </c>
      <c r="DC28" s="570"/>
      <c r="DD28" s="572">
        <v>1275994</v>
      </c>
      <c r="DE28" s="570"/>
      <c r="DF28" s="570"/>
      <c r="DG28" s="572">
        <v>205792.81000000003</v>
      </c>
      <c r="DH28" s="572">
        <v>7931.909999999999</v>
      </c>
      <c r="DI28" s="572">
        <v>33217.68</v>
      </c>
      <c r="DJ28" s="572">
        <v>60401.99999999999</v>
      </c>
      <c r="DK28" s="572">
        <v>23355</v>
      </c>
      <c r="DL28" s="570"/>
      <c r="DM28" s="572">
        <v>645.21</v>
      </c>
      <c r="DN28" s="572">
        <v>39580</v>
      </c>
      <c r="DO28" s="570"/>
      <c r="DP28" s="570"/>
      <c r="DQ28" s="570"/>
      <c r="DR28" s="570"/>
      <c r="DS28" s="570"/>
      <c r="DT28" s="572">
        <v>35000</v>
      </c>
      <c r="DU28" s="570"/>
      <c r="DV28" s="575"/>
      <c r="DW28" s="575"/>
      <c r="DX28" s="572">
        <v>62500</v>
      </c>
      <c r="DY28" s="572"/>
      <c r="DZ28" s="570"/>
      <c r="EA28" s="570"/>
      <c r="EB28" s="572">
        <v>727200</v>
      </c>
      <c r="EC28" s="570"/>
      <c r="ED28" s="572"/>
      <c r="EE28" s="572">
        <v>8848800</v>
      </c>
      <c r="EF28" s="572"/>
      <c r="EG28" s="572">
        <v>6000</v>
      </c>
      <c r="EH28" s="570"/>
      <c r="EI28" s="569">
        <v>20651701.050000004</v>
      </c>
      <c r="EJ28" s="573"/>
      <c r="EK28" s="573"/>
      <c r="EL28" s="573"/>
      <c r="EM28" s="573"/>
      <c r="EN28" s="573"/>
      <c r="EO28" s="573"/>
      <c r="EP28" s="573"/>
      <c r="EQ28" s="573"/>
      <c r="ER28" s="573"/>
      <c r="ES28" s="580"/>
      <c r="ET28" s="576"/>
      <c r="EU28" s="573"/>
      <c r="EV28" s="573"/>
      <c r="EW28" s="573"/>
      <c r="EX28" s="573"/>
      <c r="EY28" s="573"/>
      <c r="EZ28" s="573"/>
      <c r="FA28" s="573">
        <v>0</v>
      </c>
      <c r="FB28" s="573">
        <v>20651701.050000004</v>
      </c>
      <c r="FC28" s="570">
        <f t="shared" si="0"/>
        <v>-37.76158007522048</v>
      </c>
      <c r="FD28" s="570">
        <v>0</v>
      </c>
      <c r="FE28" s="570">
        <f t="shared" si="2"/>
        <v>-37.76158007522048</v>
      </c>
    </row>
    <row r="29" spans="1:161" ht="18.75">
      <c r="A29" s="653">
        <v>21</v>
      </c>
      <c r="B29" s="586" t="s">
        <v>89</v>
      </c>
      <c r="C29" s="587">
        <v>901200096</v>
      </c>
      <c r="D29" s="586"/>
      <c r="E29" s="588"/>
      <c r="F29" s="589">
        <v>99960</v>
      </c>
      <c r="G29" s="589">
        <v>15017485</v>
      </c>
      <c r="H29" s="598"/>
      <c r="I29" s="593"/>
      <c r="J29" s="593"/>
      <c r="K29" s="593"/>
      <c r="L29" s="593"/>
      <c r="M29" s="593"/>
      <c r="N29" s="593"/>
      <c r="O29" s="593"/>
      <c r="P29" s="593"/>
      <c r="Q29" s="590"/>
      <c r="R29" s="590"/>
      <c r="S29" s="589">
        <v>2226215</v>
      </c>
      <c r="T29" s="589">
        <v>5171924</v>
      </c>
      <c r="U29" s="589">
        <v>3302230</v>
      </c>
      <c r="V29" s="589">
        <v>6332362.02</v>
      </c>
      <c r="W29" s="593"/>
      <c r="X29" s="593"/>
      <c r="Y29" s="593"/>
      <c r="Z29" s="589">
        <v>8982361.140000002</v>
      </c>
      <c r="AA29" s="589">
        <v>635546.3800000001</v>
      </c>
      <c r="AB29" s="589">
        <v>181690.3</v>
      </c>
      <c r="AC29" s="589">
        <v>14694209.939999994</v>
      </c>
      <c r="AD29" s="589"/>
      <c r="AE29" s="589">
        <v>1500</v>
      </c>
      <c r="AF29" s="589">
        <v>716020.9400000004</v>
      </c>
      <c r="AG29" s="589">
        <v>23412.969999999998</v>
      </c>
      <c r="AH29" s="589">
        <v>95093.98000000003</v>
      </c>
      <c r="AI29" s="589">
        <v>12921.86</v>
      </c>
      <c r="AJ29" s="589">
        <v>92146</v>
      </c>
      <c r="AK29" s="589"/>
      <c r="AL29" s="588"/>
      <c r="AM29" s="593"/>
      <c r="AN29" s="593"/>
      <c r="AO29" s="593"/>
      <c r="AP29" s="593"/>
      <c r="AQ29" s="589">
        <v>32102.989999999998</v>
      </c>
      <c r="AR29" s="589"/>
      <c r="AS29" s="589">
        <v>53959.71</v>
      </c>
      <c r="AT29" s="588"/>
      <c r="AU29" s="590"/>
      <c r="AV29" s="599"/>
      <c r="AW29" s="589"/>
      <c r="AX29" s="588"/>
      <c r="AY29" s="593"/>
      <c r="AZ29" s="595"/>
      <c r="BA29" s="589">
        <v>16163860</v>
      </c>
      <c r="BB29" s="593"/>
      <c r="BC29" s="588"/>
      <c r="BD29" s="589">
        <v>3232000</v>
      </c>
      <c r="BE29" s="589"/>
      <c r="BF29" s="589">
        <v>1080</v>
      </c>
      <c r="BG29" s="599"/>
      <c r="BH29" s="661">
        <v>77068082.22999999</v>
      </c>
      <c r="BI29" s="590"/>
      <c r="BJ29" s="590"/>
      <c r="BK29" s="590"/>
      <c r="BL29" s="590"/>
      <c r="BM29" s="590"/>
      <c r="BN29" s="590"/>
      <c r="BO29" s="590"/>
      <c r="BP29" s="589">
        <v>18.81</v>
      </c>
      <c r="BQ29" s="589"/>
      <c r="BR29" s="604"/>
      <c r="BS29" s="600"/>
      <c r="BT29" s="589">
        <v>85.98</v>
      </c>
      <c r="BU29" s="589"/>
      <c r="BV29" s="590"/>
      <c r="BW29" s="590"/>
      <c r="BX29" s="590"/>
      <c r="BY29" s="590"/>
      <c r="BZ29" s="667">
        <v>104.79</v>
      </c>
      <c r="CA29" s="674">
        <v>77068187.02</v>
      </c>
      <c r="CB29" s="570" t="s">
        <v>89</v>
      </c>
      <c r="CC29" s="571">
        <v>901200096</v>
      </c>
      <c r="CD29" s="570"/>
      <c r="CE29" s="572"/>
      <c r="CF29" s="573"/>
      <c r="CG29" s="572">
        <v>15004305</v>
      </c>
      <c r="CH29" s="570"/>
      <c r="CI29" s="570"/>
      <c r="CJ29" s="570"/>
      <c r="CK29" s="570"/>
      <c r="CL29" s="570"/>
      <c r="CM29" s="570"/>
      <c r="CN29" s="570"/>
      <c r="CO29" s="570"/>
      <c r="CP29" s="570"/>
      <c r="CQ29" s="570"/>
      <c r="CR29" s="573"/>
      <c r="CS29" s="572"/>
      <c r="CT29" s="572">
        <v>1263405</v>
      </c>
      <c r="CU29" s="572">
        <v>6350888</v>
      </c>
      <c r="CV29" s="572">
        <v>2462696</v>
      </c>
      <c r="CW29" s="572">
        <v>5867708</v>
      </c>
      <c r="CX29" s="570"/>
      <c r="CY29" s="570"/>
      <c r="CZ29" s="570"/>
      <c r="DA29" s="572">
        <v>3976274.9699999993</v>
      </c>
      <c r="DB29" s="572">
        <v>234130.99000000002</v>
      </c>
      <c r="DC29" s="572">
        <v>138273.68</v>
      </c>
      <c r="DD29" s="572">
        <v>2322662.05</v>
      </c>
      <c r="DE29" s="570"/>
      <c r="DF29" s="570"/>
      <c r="DG29" s="572">
        <v>661217.08</v>
      </c>
      <c r="DH29" s="572">
        <v>24704.85</v>
      </c>
      <c r="DI29" s="572">
        <v>77130.12</v>
      </c>
      <c r="DJ29" s="572">
        <v>57150.31999999999</v>
      </c>
      <c r="DK29" s="572">
        <v>89153</v>
      </c>
      <c r="DL29" s="570"/>
      <c r="DM29" s="572"/>
      <c r="DN29" s="570"/>
      <c r="DO29" s="570"/>
      <c r="DP29" s="570"/>
      <c r="DQ29" s="570"/>
      <c r="DR29" s="572">
        <v>2000</v>
      </c>
      <c r="DS29" s="570"/>
      <c r="DT29" s="572">
        <v>92814.75000000001</v>
      </c>
      <c r="DU29" s="572">
        <v>14679.8</v>
      </c>
      <c r="DV29" s="575"/>
      <c r="DW29" s="575"/>
      <c r="DX29" s="572">
        <v>86250</v>
      </c>
      <c r="DY29" s="572"/>
      <c r="DZ29" s="570"/>
      <c r="EA29" s="570"/>
      <c r="EB29" s="572">
        <v>4752920</v>
      </c>
      <c r="EC29" s="570"/>
      <c r="ED29" s="572"/>
      <c r="EE29" s="572">
        <v>11642300</v>
      </c>
      <c r="EF29" s="572"/>
      <c r="EG29" s="570"/>
      <c r="EH29" s="570"/>
      <c r="EI29" s="569">
        <v>55120663.60999999</v>
      </c>
      <c r="EJ29" s="573"/>
      <c r="EK29" s="573"/>
      <c r="EL29" s="573"/>
      <c r="EM29" s="573"/>
      <c r="EN29" s="573"/>
      <c r="EO29" s="573"/>
      <c r="EP29" s="573"/>
      <c r="EQ29" s="572">
        <v>2287.5</v>
      </c>
      <c r="ER29" s="573"/>
      <c r="ES29" s="580"/>
      <c r="ET29" s="576"/>
      <c r="EU29" s="572">
        <v>10462.5</v>
      </c>
      <c r="EV29" s="573"/>
      <c r="EW29" s="573"/>
      <c r="EX29" s="573"/>
      <c r="EY29" s="573"/>
      <c r="EZ29" s="573"/>
      <c r="FA29" s="573">
        <v>12750</v>
      </c>
      <c r="FB29" s="573">
        <v>55133413.60999999</v>
      </c>
      <c r="FC29" s="570">
        <f t="shared" si="0"/>
        <v>-28.47796128428457</v>
      </c>
      <c r="FD29" s="570">
        <f t="shared" si="1"/>
        <v>12067.19152590896</v>
      </c>
      <c r="FE29" s="570">
        <f t="shared" si="2"/>
        <v>-28.461514741883967</v>
      </c>
    </row>
    <row r="30" spans="1:161" ht="18.75">
      <c r="A30" s="653">
        <v>22</v>
      </c>
      <c r="B30" s="586" t="s">
        <v>531</v>
      </c>
      <c r="C30" s="587">
        <v>901200097</v>
      </c>
      <c r="D30" s="586"/>
      <c r="E30" s="588"/>
      <c r="F30" s="589">
        <v>31680</v>
      </c>
      <c r="G30" s="589">
        <v>8150200</v>
      </c>
      <c r="H30" s="598"/>
      <c r="I30" s="593"/>
      <c r="J30" s="593"/>
      <c r="K30" s="593"/>
      <c r="L30" s="593"/>
      <c r="M30" s="593"/>
      <c r="N30" s="593"/>
      <c r="O30" s="593"/>
      <c r="P30" s="593"/>
      <c r="Q30" s="589">
        <v>445000</v>
      </c>
      <c r="R30" s="589"/>
      <c r="S30" s="589">
        <v>144520</v>
      </c>
      <c r="T30" s="589">
        <v>1840566</v>
      </c>
      <c r="U30" s="589">
        <v>1242450</v>
      </c>
      <c r="V30" s="589">
        <v>2854509</v>
      </c>
      <c r="W30" s="593"/>
      <c r="X30" s="593"/>
      <c r="Y30" s="593"/>
      <c r="Z30" s="589">
        <v>2890644</v>
      </c>
      <c r="AA30" s="589">
        <v>862799.27</v>
      </c>
      <c r="AB30" s="589">
        <v>237793</v>
      </c>
      <c r="AC30" s="589">
        <v>10003148</v>
      </c>
      <c r="AD30" s="589"/>
      <c r="AE30" s="589"/>
      <c r="AF30" s="589">
        <v>400217.11</v>
      </c>
      <c r="AG30" s="589">
        <v>12079.310000000001</v>
      </c>
      <c r="AH30" s="589">
        <v>69108.54999999999</v>
      </c>
      <c r="AI30" s="589">
        <v>18435.89</v>
      </c>
      <c r="AJ30" s="589">
        <v>43608</v>
      </c>
      <c r="AK30" s="589"/>
      <c r="AL30" s="588"/>
      <c r="AM30" s="588"/>
      <c r="AN30" s="593"/>
      <c r="AO30" s="593"/>
      <c r="AP30" s="589">
        <v>47886.03</v>
      </c>
      <c r="AQ30" s="590"/>
      <c r="AR30" s="590"/>
      <c r="AS30" s="590"/>
      <c r="AT30" s="593"/>
      <c r="AU30" s="589">
        <v>96283</v>
      </c>
      <c r="AV30" s="596"/>
      <c r="AW30" s="590"/>
      <c r="AX30" s="593"/>
      <c r="AY30" s="593"/>
      <c r="AZ30" s="596"/>
      <c r="BA30" s="590"/>
      <c r="BB30" s="588"/>
      <c r="BC30" s="589">
        <v>906000</v>
      </c>
      <c r="BD30" s="590"/>
      <c r="BE30" s="590"/>
      <c r="BF30" s="589">
        <v>4768350</v>
      </c>
      <c r="BG30" s="599"/>
      <c r="BH30" s="661">
        <v>35065277.16</v>
      </c>
      <c r="BI30" s="590"/>
      <c r="BJ30" s="590"/>
      <c r="BK30" s="590"/>
      <c r="BL30" s="590"/>
      <c r="BM30" s="590"/>
      <c r="BN30" s="590"/>
      <c r="BO30" s="590"/>
      <c r="BP30" s="590"/>
      <c r="BQ30" s="590"/>
      <c r="BR30" s="604"/>
      <c r="BS30" s="600"/>
      <c r="BT30" s="590"/>
      <c r="BU30" s="590"/>
      <c r="BV30" s="590"/>
      <c r="BW30" s="590"/>
      <c r="BX30" s="590"/>
      <c r="BY30" s="590"/>
      <c r="BZ30" s="667">
        <v>0</v>
      </c>
      <c r="CA30" s="674">
        <v>35065277.16</v>
      </c>
      <c r="CB30" s="570" t="s">
        <v>531</v>
      </c>
      <c r="CC30" s="571">
        <v>901200097</v>
      </c>
      <c r="CD30" s="570"/>
      <c r="CE30" s="572"/>
      <c r="CF30" s="572">
        <v>32550</v>
      </c>
      <c r="CG30" s="572">
        <v>15600820</v>
      </c>
      <c r="CH30" s="570"/>
      <c r="CI30" s="570"/>
      <c r="CJ30" s="570"/>
      <c r="CK30" s="570"/>
      <c r="CL30" s="570"/>
      <c r="CM30" s="570"/>
      <c r="CN30" s="570"/>
      <c r="CO30" s="570"/>
      <c r="CP30" s="570"/>
      <c r="CQ30" s="570"/>
      <c r="CR30" s="572">
        <v>144600</v>
      </c>
      <c r="CS30" s="572"/>
      <c r="CT30" s="572">
        <v>1823160</v>
      </c>
      <c r="CU30" s="572">
        <v>2742560</v>
      </c>
      <c r="CV30" s="572">
        <v>1169500</v>
      </c>
      <c r="CW30" s="572">
        <v>3080221.79</v>
      </c>
      <c r="CX30" s="570"/>
      <c r="CY30" s="570"/>
      <c r="CZ30" s="570"/>
      <c r="DA30" s="572">
        <v>3591683.8</v>
      </c>
      <c r="DB30" s="572">
        <v>178763.66</v>
      </c>
      <c r="DC30" s="572">
        <v>36070</v>
      </c>
      <c r="DD30" s="572">
        <v>8797947</v>
      </c>
      <c r="DE30" s="570"/>
      <c r="DF30" s="570"/>
      <c r="DG30" s="572">
        <v>341955.07000000007</v>
      </c>
      <c r="DH30" s="572">
        <v>12502.34</v>
      </c>
      <c r="DI30" s="572">
        <v>72152.73</v>
      </c>
      <c r="DJ30" s="572"/>
      <c r="DK30" s="572">
        <v>38625</v>
      </c>
      <c r="DL30" s="570"/>
      <c r="DM30" s="572">
        <v>1210</v>
      </c>
      <c r="DN30" s="572"/>
      <c r="DO30" s="570"/>
      <c r="DP30" s="570"/>
      <c r="DQ30" s="572">
        <v>47886.03</v>
      </c>
      <c r="DR30" s="570"/>
      <c r="DS30" s="570"/>
      <c r="DT30" s="570"/>
      <c r="DU30" s="570"/>
      <c r="DV30" s="572">
        <v>236410.5</v>
      </c>
      <c r="DW30" s="575"/>
      <c r="DX30" s="570"/>
      <c r="DY30" s="572"/>
      <c r="DZ30" s="570"/>
      <c r="EA30" s="570"/>
      <c r="EB30" s="572">
        <v>6209935</v>
      </c>
      <c r="EC30" s="572">
        <v>163700</v>
      </c>
      <c r="ED30" s="572">
        <v>865300</v>
      </c>
      <c r="EE30" s="573"/>
      <c r="EF30" s="572"/>
      <c r="EG30" s="572">
        <v>3000000</v>
      </c>
      <c r="EH30" s="570"/>
      <c r="EI30" s="569">
        <v>48187552.92</v>
      </c>
      <c r="EJ30" s="573"/>
      <c r="EK30" s="573"/>
      <c r="EL30" s="573"/>
      <c r="EM30" s="573"/>
      <c r="EN30" s="573"/>
      <c r="EO30" s="573"/>
      <c r="EP30" s="573"/>
      <c r="EQ30" s="573"/>
      <c r="ER30" s="573"/>
      <c r="ES30" s="580"/>
      <c r="ET30" s="576"/>
      <c r="EU30" s="572">
        <v>699437.5</v>
      </c>
      <c r="EV30" s="573"/>
      <c r="EW30" s="573"/>
      <c r="EX30" s="573"/>
      <c r="EY30" s="573"/>
      <c r="EZ30" s="573"/>
      <c r="FA30" s="573">
        <v>699437.5</v>
      </c>
      <c r="FB30" s="573">
        <v>48886990.42</v>
      </c>
      <c r="FC30" s="570">
        <f t="shared" si="0"/>
        <v>37.42242133186095</v>
      </c>
      <c r="FD30" s="570">
        <v>0</v>
      </c>
      <c r="FE30" s="570">
        <f t="shared" si="2"/>
        <v>39.41709400137537</v>
      </c>
    </row>
    <row r="31" spans="1:161" ht="18.75">
      <c r="A31" s="653">
        <v>23</v>
      </c>
      <c r="B31" s="586" t="s">
        <v>86</v>
      </c>
      <c r="C31" s="587">
        <v>901200098</v>
      </c>
      <c r="D31" s="586"/>
      <c r="E31" s="588"/>
      <c r="F31" s="589">
        <v>253100</v>
      </c>
      <c r="G31" s="589">
        <v>10637590</v>
      </c>
      <c r="H31" s="598"/>
      <c r="I31" s="593"/>
      <c r="J31" s="593"/>
      <c r="K31" s="593"/>
      <c r="L31" s="593"/>
      <c r="M31" s="593"/>
      <c r="N31" s="593"/>
      <c r="O31" s="593"/>
      <c r="P31" s="593"/>
      <c r="Q31" s="589">
        <v>341878</v>
      </c>
      <c r="R31" s="589"/>
      <c r="S31" s="589">
        <v>140692</v>
      </c>
      <c r="T31" s="589">
        <v>977797</v>
      </c>
      <c r="U31" s="589">
        <v>388044</v>
      </c>
      <c r="V31" s="589">
        <v>1244423.57</v>
      </c>
      <c r="W31" s="593"/>
      <c r="X31" s="593"/>
      <c r="Y31" s="593"/>
      <c r="Z31" s="589">
        <v>2178237.8</v>
      </c>
      <c r="AA31" s="589">
        <v>561088.8999999999</v>
      </c>
      <c r="AB31" s="589">
        <v>5590</v>
      </c>
      <c r="AC31" s="589">
        <v>5429565.5600000005</v>
      </c>
      <c r="AD31" s="589"/>
      <c r="AE31" s="589"/>
      <c r="AF31" s="589">
        <v>388506.50999999995</v>
      </c>
      <c r="AG31" s="590"/>
      <c r="AH31" s="589">
        <v>73906.37000000004</v>
      </c>
      <c r="AI31" s="589">
        <v>71791.94</v>
      </c>
      <c r="AJ31" s="589">
        <v>38874</v>
      </c>
      <c r="AK31" s="589"/>
      <c r="AL31" s="589">
        <v>1827.56</v>
      </c>
      <c r="AM31" s="590"/>
      <c r="AN31" s="593"/>
      <c r="AO31" s="593"/>
      <c r="AP31" s="590"/>
      <c r="AQ31" s="589">
        <v>60000</v>
      </c>
      <c r="AR31" s="589"/>
      <c r="AS31" s="590"/>
      <c r="AT31" s="588"/>
      <c r="AU31" s="590"/>
      <c r="AV31" s="596"/>
      <c r="AW31" s="590"/>
      <c r="AX31" s="593"/>
      <c r="AY31" s="593"/>
      <c r="AZ31" s="596"/>
      <c r="BA31" s="590"/>
      <c r="BB31" s="593"/>
      <c r="BC31" s="588"/>
      <c r="BD31" s="589">
        <v>422000</v>
      </c>
      <c r="BE31" s="589"/>
      <c r="BF31" s="589">
        <v>4987500</v>
      </c>
      <c r="BG31" s="599"/>
      <c r="BH31" s="661">
        <v>28202413.210000005</v>
      </c>
      <c r="BI31" s="590"/>
      <c r="BJ31" s="588"/>
      <c r="BK31" s="590"/>
      <c r="BL31" s="590"/>
      <c r="BM31" s="588"/>
      <c r="BN31" s="589">
        <v>878.4200000000001</v>
      </c>
      <c r="BO31" s="589"/>
      <c r="BP31" s="590"/>
      <c r="BQ31" s="590"/>
      <c r="BR31" s="604"/>
      <c r="BS31" s="600"/>
      <c r="BT31" s="590"/>
      <c r="BU31" s="590"/>
      <c r="BV31" s="590"/>
      <c r="BW31" s="590"/>
      <c r="BX31" s="590"/>
      <c r="BY31" s="590"/>
      <c r="BZ31" s="667">
        <v>878.4200000000001</v>
      </c>
      <c r="CA31" s="674">
        <v>28203291.630000006</v>
      </c>
      <c r="CB31" s="570" t="s">
        <v>86</v>
      </c>
      <c r="CC31" s="571">
        <v>901200098</v>
      </c>
      <c r="CD31" s="570"/>
      <c r="CE31" s="572"/>
      <c r="CF31" s="572">
        <v>54780</v>
      </c>
      <c r="CG31" s="572">
        <v>10963490</v>
      </c>
      <c r="CH31" s="570"/>
      <c r="CI31" s="570"/>
      <c r="CJ31" s="570"/>
      <c r="CK31" s="570"/>
      <c r="CL31" s="570"/>
      <c r="CM31" s="570"/>
      <c r="CN31" s="570"/>
      <c r="CO31" s="570"/>
      <c r="CP31" s="570"/>
      <c r="CQ31" s="570"/>
      <c r="CR31" s="572">
        <v>279650</v>
      </c>
      <c r="CS31" s="572"/>
      <c r="CT31" s="572">
        <v>1645728</v>
      </c>
      <c r="CU31" s="572">
        <v>1391380</v>
      </c>
      <c r="CV31" s="572">
        <v>519000</v>
      </c>
      <c r="CW31" s="572">
        <v>1166291.3599999999</v>
      </c>
      <c r="CX31" s="570"/>
      <c r="CY31" s="570"/>
      <c r="CZ31" s="570"/>
      <c r="DA31" s="572">
        <v>3329959</v>
      </c>
      <c r="DB31" s="572">
        <v>904933.5099999999</v>
      </c>
      <c r="DC31" s="572">
        <v>17009.89</v>
      </c>
      <c r="DD31" s="572">
        <v>524957.51</v>
      </c>
      <c r="DE31" s="570"/>
      <c r="DF31" s="570"/>
      <c r="DG31" s="572">
        <v>301147.77</v>
      </c>
      <c r="DH31" s="572">
        <v>9677.14</v>
      </c>
      <c r="DI31" s="572">
        <v>72251.54000000001</v>
      </c>
      <c r="DJ31" s="572"/>
      <c r="DK31" s="572">
        <v>27356</v>
      </c>
      <c r="DL31" s="570"/>
      <c r="DM31" s="572"/>
      <c r="DN31" s="572"/>
      <c r="DO31" s="570"/>
      <c r="DP31" s="570"/>
      <c r="DQ31" s="570"/>
      <c r="DR31" s="572">
        <v>60000</v>
      </c>
      <c r="DS31" s="570"/>
      <c r="DT31" s="570"/>
      <c r="DU31" s="572">
        <v>342</v>
      </c>
      <c r="DV31" s="570"/>
      <c r="DW31" s="575"/>
      <c r="DX31" s="570"/>
      <c r="DY31" s="572"/>
      <c r="DZ31" s="570"/>
      <c r="EA31" s="570"/>
      <c r="EB31" s="572">
        <v>840000</v>
      </c>
      <c r="EC31" s="570"/>
      <c r="ED31" s="572"/>
      <c r="EE31" s="572">
        <v>4833500</v>
      </c>
      <c r="EF31" s="572"/>
      <c r="EG31" s="570"/>
      <c r="EH31" s="570"/>
      <c r="EI31" s="569">
        <v>26941453.720000003</v>
      </c>
      <c r="EJ31" s="573"/>
      <c r="EK31" s="572">
        <v>90739.73999999999</v>
      </c>
      <c r="EL31" s="573"/>
      <c r="EM31" s="573"/>
      <c r="EN31" s="573"/>
      <c r="EO31" s="572">
        <v>7125</v>
      </c>
      <c r="EP31" s="573"/>
      <c r="EQ31" s="573"/>
      <c r="ER31" s="573"/>
      <c r="ES31" s="580"/>
      <c r="ET31" s="576"/>
      <c r="EU31" s="573"/>
      <c r="EV31" s="573"/>
      <c r="EW31" s="573"/>
      <c r="EX31" s="573"/>
      <c r="EY31" s="573"/>
      <c r="EZ31" s="573"/>
      <c r="FA31" s="573">
        <v>97864.73999999999</v>
      </c>
      <c r="FB31" s="573">
        <v>27039318.46</v>
      </c>
      <c r="FC31" s="570">
        <f t="shared" si="0"/>
        <v>-4.4711049391790745</v>
      </c>
      <c r="FD31" s="570">
        <f t="shared" si="1"/>
        <v>11040.996334327541</v>
      </c>
      <c r="FE31" s="570">
        <f t="shared" si="2"/>
        <v>-4.127082701091104</v>
      </c>
    </row>
    <row r="32" spans="1:161" ht="18.75">
      <c r="A32" s="654">
        <v>24</v>
      </c>
      <c r="B32" s="586" t="s">
        <v>532</v>
      </c>
      <c r="C32" s="587">
        <v>901200099</v>
      </c>
      <c r="D32" s="586"/>
      <c r="E32" s="588"/>
      <c r="F32" s="589">
        <v>33120</v>
      </c>
      <c r="G32" s="589">
        <v>11500019</v>
      </c>
      <c r="H32" s="598"/>
      <c r="I32" s="593"/>
      <c r="J32" s="593"/>
      <c r="K32" s="593"/>
      <c r="L32" s="593"/>
      <c r="M32" s="593"/>
      <c r="N32" s="593"/>
      <c r="O32" s="593"/>
      <c r="P32" s="593"/>
      <c r="Q32" s="590"/>
      <c r="R32" s="590"/>
      <c r="S32" s="589">
        <v>233400</v>
      </c>
      <c r="T32" s="589">
        <v>1550321</v>
      </c>
      <c r="U32" s="589">
        <v>973334</v>
      </c>
      <c r="V32" s="589">
        <v>2578891</v>
      </c>
      <c r="W32" s="593"/>
      <c r="X32" s="593"/>
      <c r="Y32" s="593"/>
      <c r="Z32" s="589">
        <v>3287981.84</v>
      </c>
      <c r="AA32" s="589">
        <v>480509.1</v>
      </c>
      <c r="AB32" s="589">
        <v>120885</v>
      </c>
      <c r="AC32" s="589">
        <v>4404767.91</v>
      </c>
      <c r="AD32" s="589"/>
      <c r="AE32" s="589"/>
      <c r="AF32" s="589">
        <v>659883.4700000001</v>
      </c>
      <c r="AG32" s="589">
        <v>11408.250000000002</v>
      </c>
      <c r="AH32" s="589">
        <v>51272.400000000016</v>
      </c>
      <c r="AI32" s="590"/>
      <c r="AJ32" s="589">
        <v>22759</v>
      </c>
      <c r="AK32" s="589"/>
      <c r="AL32" s="589">
        <v>1966.42</v>
      </c>
      <c r="AM32" s="589">
        <v>7924</v>
      </c>
      <c r="AN32" s="593"/>
      <c r="AO32" s="589">
        <v>42500</v>
      </c>
      <c r="AP32" s="593"/>
      <c r="AQ32" s="590"/>
      <c r="AR32" s="590"/>
      <c r="AS32" s="593"/>
      <c r="AT32" s="593"/>
      <c r="AU32" s="593"/>
      <c r="AV32" s="596"/>
      <c r="AW32" s="590"/>
      <c r="AX32" s="593"/>
      <c r="AY32" s="593"/>
      <c r="AZ32" s="595"/>
      <c r="BA32" s="589">
        <v>3900</v>
      </c>
      <c r="BB32" s="593"/>
      <c r="BC32" s="588"/>
      <c r="BD32" s="589">
        <v>706000</v>
      </c>
      <c r="BE32" s="589"/>
      <c r="BF32" s="590"/>
      <c r="BG32" s="596"/>
      <c r="BH32" s="661">
        <v>26670842.39</v>
      </c>
      <c r="BI32" s="590"/>
      <c r="BJ32" s="590"/>
      <c r="BK32" s="590"/>
      <c r="BL32" s="588"/>
      <c r="BM32" s="589">
        <v>38006.399999999994</v>
      </c>
      <c r="BN32" s="590"/>
      <c r="BO32" s="590"/>
      <c r="BP32" s="589">
        <v>13361.63</v>
      </c>
      <c r="BQ32" s="589"/>
      <c r="BR32" s="604"/>
      <c r="BS32" s="600"/>
      <c r="BT32" s="590"/>
      <c r="BU32" s="590"/>
      <c r="BV32" s="590"/>
      <c r="BW32" s="589">
        <v>11368.749999999998</v>
      </c>
      <c r="BX32" s="590"/>
      <c r="BY32" s="590"/>
      <c r="BZ32" s="667">
        <v>62736.77999999999</v>
      </c>
      <c r="CA32" s="674">
        <v>26733579.17</v>
      </c>
      <c r="CB32" s="570" t="s">
        <v>532</v>
      </c>
      <c r="CC32" s="571">
        <v>901200099</v>
      </c>
      <c r="CD32" s="570"/>
      <c r="CE32" s="572"/>
      <c r="CF32" s="572">
        <v>34150</v>
      </c>
      <c r="CG32" s="572">
        <v>12967135</v>
      </c>
      <c r="CH32" s="570"/>
      <c r="CI32" s="570"/>
      <c r="CJ32" s="570"/>
      <c r="CK32" s="570"/>
      <c r="CL32" s="570"/>
      <c r="CM32" s="570"/>
      <c r="CN32" s="570"/>
      <c r="CO32" s="570"/>
      <c r="CP32" s="570"/>
      <c r="CQ32" s="570"/>
      <c r="CR32" s="572">
        <v>87102</v>
      </c>
      <c r="CS32" s="572"/>
      <c r="CT32" s="572">
        <v>992120</v>
      </c>
      <c r="CU32" s="572">
        <v>2405389</v>
      </c>
      <c r="CV32" s="572">
        <v>1036020</v>
      </c>
      <c r="CW32" s="572">
        <v>2851941.12</v>
      </c>
      <c r="CX32" s="570"/>
      <c r="CY32" s="570"/>
      <c r="CZ32" s="570"/>
      <c r="DA32" s="572">
        <v>2325675.3800000004</v>
      </c>
      <c r="DB32" s="572">
        <v>172515.30999999997</v>
      </c>
      <c r="DC32" s="572">
        <v>117150</v>
      </c>
      <c r="DD32" s="572">
        <v>2818855</v>
      </c>
      <c r="DE32" s="570"/>
      <c r="DF32" s="570"/>
      <c r="DG32" s="572">
        <v>572689.8999999998</v>
      </c>
      <c r="DH32" s="572">
        <v>6320.85</v>
      </c>
      <c r="DI32" s="572">
        <v>38355.80000000002</v>
      </c>
      <c r="DJ32" s="572">
        <v>24495.000000000004</v>
      </c>
      <c r="DK32" s="572">
        <v>19782</v>
      </c>
      <c r="DL32" s="570"/>
      <c r="DM32" s="572">
        <v>1928.6</v>
      </c>
      <c r="DN32" s="572">
        <v>56425</v>
      </c>
      <c r="DO32" s="570"/>
      <c r="DP32" s="570"/>
      <c r="DQ32" s="570"/>
      <c r="DR32" s="570"/>
      <c r="DS32" s="570"/>
      <c r="DT32" s="570"/>
      <c r="DU32" s="570"/>
      <c r="DV32" s="570"/>
      <c r="DW32" s="575"/>
      <c r="DX32" s="570"/>
      <c r="DY32" s="572"/>
      <c r="DZ32" s="570"/>
      <c r="EA32" s="570"/>
      <c r="EB32" s="572">
        <v>3221950</v>
      </c>
      <c r="EC32" s="570"/>
      <c r="ED32" s="572"/>
      <c r="EE32" s="572">
        <v>989000</v>
      </c>
      <c r="EF32" s="572"/>
      <c r="EG32" s="570"/>
      <c r="EH32" s="570"/>
      <c r="EI32" s="569">
        <v>30738999.96</v>
      </c>
      <c r="EJ32" s="573"/>
      <c r="EK32" s="573"/>
      <c r="EL32" s="573"/>
      <c r="EM32" s="573"/>
      <c r="EN32" s="572">
        <v>38006.399999999994</v>
      </c>
      <c r="EO32" s="573"/>
      <c r="EP32" s="573"/>
      <c r="EQ32" s="572">
        <v>13361.630000000001</v>
      </c>
      <c r="ER32" s="573"/>
      <c r="ES32" s="580"/>
      <c r="ET32" s="576"/>
      <c r="EU32" s="573"/>
      <c r="EV32" s="573"/>
      <c r="EW32" s="573"/>
      <c r="EX32" s="572">
        <v>11368.749999999998</v>
      </c>
      <c r="EY32" s="573"/>
      <c r="EZ32" s="573"/>
      <c r="FA32" s="573">
        <v>62736.78</v>
      </c>
      <c r="FB32" s="573">
        <v>30801736.740000002</v>
      </c>
      <c r="FC32" s="570">
        <f t="shared" si="0"/>
        <v>15.253202394257034</v>
      </c>
      <c r="FD32" s="570">
        <f t="shared" si="1"/>
        <v>1.1597594926267219E-14</v>
      </c>
      <c r="FE32" s="570">
        <f t="shared" si="2"/>
        <v>15.217407082420232</v>
      </c>
    </row>
    <row r="33" spans="1:161" ht="18.75">
      <c r="A33" s="653">
        <v>25</v>
      </c>
      <c r="B33" s="586" t="s">
        <v>91</v>
      </c>
      <c r="C33" s="587">
        <v>901200100</v>
      </c>
      <c r="D33" s="586"/>
      <c r="E33" s="588"/>
      <c r="F33" s="589">
        <v>18500</v>
      </c>
      <c r="G33" s="589">
        <v>9904670</v>
      </c>
      <c r="H33" s="598"/>
      <c r="I33" s="593"/>
      <c r="J33" s="593"/>
      <c r="K33" s="593"/>
      <c r="L33" s="593"/>
      <c r="M33" s="593"/>
      <c r="N33" s="593"/>
      <c r="O33" s="593"/>
      <c r="P33" s="593"/>
      <c r="Q33" s="589">
        <v>16150</v>
      </c>
      <c r="R33" s="589"/>
      <c r="S33" s="589">
        <v>176850</v>
      </c>
      <c r="T33" s="589">
        <v>2111883</v>
      </c>
      <c r="U33" s="589">
        <v>1250550</v>
      </c>
      <c r="V33" s="589">
        <v>2911373.79</v>
      </c>
      <c r="W33" s="593"/>
      <c r="X33" s="593"/>
      <c r="Y33" s="593"/>
      <c r="Z33" s="589">
        <v>2980950.350000001</v>
      </c>
      <c r="AA33" s="589">
        <v>956887.5599999999</v>
      </c>
      <c r="AB33" s="589">
        <v>52154.5</v>
      </c>
      <c r="AC33" s="589">
        <v>4958178.56</v>
      </c>
      <c r="AD33" s="589"/>
      <c r="AE33" s="589"/>
      <c r="AF33" s="589">
        <v>575104.09</v>
      </c>
      <c r="AG33" s="589">
        <v>11413.98</v>
      </c>
      <c r="AH33" s="589">
        <v>100781.53000000003</v>
      </c>
      <c r="AI33" s="590"/>
      <c r="AJ33" s="589">
        <v>103302</v>
      </c>
      <c r="AK33" s="589"/>
      <c r="AL33" s="589">
        <v>645.21</v>
      </c>
      <c r="AM33" s="590"/>
      <c r="AN33" s="593"/>
      <c r="AO33" s="590"/>
      <c r="AP33" s="589">
        <v>5173</v>
      </c>
      <c r="AQ33" s="593"/>
      <c r="AR33" s="593"/>
      <c r="AS33" s="593"/>
      <c r="AT33" s="593"/>
      <c r="AU33" s="592"/>
      <c r="AV33" s="596"/>
      <c r="AW33" s="590"/>
      <c r="AX33" s="593"/>
      <c r="AY33" s="593"/>
      <c r="AZ33" s="595"/>
      <c r="BA33" s="589">
        <v>10200</v>
      </c>
      <c r="BB33" s="593"/>
      <c r="BC33" s="588"/>
      <c r="BD33" s="589">
        <v>1520000</v>
      </c>
      <c r="BE33" s="589"/>
      <c r="BF33" s="589">
        <v>3573000</v>
      </c>
      <c r="BG33" s="599"/>
      <c r="BH33" s="661">
        <v>31237767.57</v>
      </c>
      <c r="BI33" s="590"/>
      <c r="BJ33" s="588"/>
      <c r="BK33" s="590"/>
      <c r="BL33" s="590"/>
      <c r="BM33" s="590"/>
      <c r="BN33" s="590"/>
      <c r="BO33" s="590"/>
      <c r="BP33" s="590"/>
      <c r="BQ33" s="590"/>
      <c r="BR33" s="604"/>
      <c r="BS33" s="600"/>
      <c r="BT33" s="590"/>
      <c r="BU33" s="590"/>
      <c r="BV33" s="590"/>
      <c r="BW33" s="590"/>
      <c r="BX33" s="590"/>
      <c r="BY33" s="590"/>
      <c r="BZ33" s="667">
        <v>0</v>
      </c>
      <c r="CA33" s="674">
        <v>31237767.57</v>
      </c>
      <c r="CB33" s="570" t="s">
        <v>91</v>
      </c>
      <c r="CC33" s="571">
        <v>901200100</v>
      </c>
      <c r="CD33" s="570"/>
      <c r="CE33" s="572"/>
      <c r="CF33" s="573"/>
      <c r="CG33" s="572">
        <v>8727410</v>
      </c>
      <c r="CH33" s="570"/>
      <c r="CI33" s="570"/>
      <c r="CJ33" s="570"/>
      <c r="CK33" s="570"/>
      <c r="CL33" s="570"/>
      <c r="CM33" s="570"/>
      <c r="CN33" s="570"/>
      <c r="CO33" s="570"/>
      <c r="CP33" s="570"/>
      <c r="CQ33" s="570"/>
      <c r="CR33" s="572">
        <v>8100</v>
      </c>
      <c r="CS33" s="572"/>
      <c r="CT33" s="572">
        <v>449100</v>
      </c>
      <c r="CU33" s="572">
        <v>3244964</v>
      </c>
      <c r="CV33" s="572">
        <v>937288</v>
      </c>
      <c r="CW33" s="572">
        <v>3108691.0300000003</v>
      </c>
      <c r="CX33" s="570"/>
      <c r="CY33" s="570"/>
      <c r="CZ33" s="570"/>
      <c r="DA33" s="572">
        <v>3489184.5100000007</v>
      </c>
      <c r="DB33" s="572">
        <v>293901.11999999994</v>
      </c>
      <c r="DC33" s="572">
        <v>99404.55</v>
      </c>
      <c r="DD33" s="572">
        <v>2024929</v>
      </c>
      <c r="DE33" s="570"/>
      <c r="DF33" s="570"/>
      <c r="DG33" s="572">
        <v>535225.4500000001</v>
      </c>
      <c r="DH33" s="572">
        <v>13248.1</v>
      </c>
      <c r="DI33" s="572">
        <v>108466.07000000005</v>
      </c>
      <c r="DJ33" s="572">
        <v>10015.240000000002</v>
      </c>
      <c r="DK33" s="572">
        <v>52568</v>
      </c>
      <c r="DL33" s="570"/>
      <c r="DM33" s="572">
        <v>5589.679999999999</v>
      </c>
      <c r="DN33" s="570"/>
      <c r="DO33" s="570"/>
      <c r="DP33" s="570"/>
      <c r="DQ33" s="572">
        <v>5173</v>
      </c>
      <c r="DR33" s="570"/>
      <c r="DS33" s="570"/>
      <c r="DT33" s="570"/>
      <c r="DU33" s="570"/>
      <c r="DV33" s="575"/>
      <c r="DW33" s="575"/>
      <c r="DX33" s="570"/>
      <c r="DY33" s="572"/>
      <c r="DZ33" s="570"/>
      <c r="EA33" s="570"/>
      <c r="EB33" s="572">
        <v>5035500</v>
      </c>
      <c r="EC33" s="570"/>
      <c r="ED33" s="572"/>
      <c r="EE33" s="572">
        <v>4431400</v>
      </c>
      <c r="EF33" s="572"/>
      <c r="EG33" s="570"/>
      <c r="EH33" s="570"/>
      <c r="EI33" s="569">
        <v>32580157.750000004</v>
      </c>
      <c r="EJ33" s="573"/>
      <c r="EK33" s="572">
        <v>36265.630000000005</v>
      </c>
      <c r="EL33" s="573"/>
      <c r="EM33" s="573"/>
      <c r="EN33" s="573"/>
      <c r="EO33" s="573"/>
      <c r="EP33" s="573"/>
      <c r="EQ33" s="573"/>
      <c r="ER33" s="573"/>
      <c r="ES33" s="580"/>
      <c r="ET33" s="576"/>
      <c r="EU33" s="573"/>
      <c r="EV33" s="573"/>
      <c r="EW33" s="573"/>
      <c r="EX33" s="573"/>
      <c r="EY33" s="573"/>
      <c r="EZ33" s="573"/>
      <c r="FA33" s="573">
        <v>36265.630000000005</v>
      </c>
      <c r="FB33" s="573">
        <v>32616423.380000003</v>
      </c>
      <c r="FC33" s="570">
        <f t="shared" si="0"/>
        <v>4.297330713508487</v>
      </c>
      <c r="FD33" s="570">
        <v>0</v>
      </c>
      <c r="FE33" s="570">
        <f t="shared" si="2"/>
        <v>4.413426173655348</v>
      </c>
    </row>
    <row r="34" spans="1:161" ht="18.75">
      <c r="A34" s="653">
        <v>26</v>
      </c>
      <c r="B34" s="586" t="s">
        <v>533</v>
      </c>
      <c r="C34" s="587">
        <v>901200102</v>
      </c>
      <c r="D34" s="586"/>
      <c r="E34" s="588"/>
      <c r="F34" s="589">
        <v>26520</v>
      </c>
      <c r="G34" s="589">
        <v>7297705</v>
      </c>
      <c r="H34" s="589">
        <v>5488</v>
      </c>
      <c r="I34" s="593"/>
      <c r="J34" s="593"/>
      <c r="K34" s="593"/>
      <c r="L34" s="593"/>
      <c r="M34" s="593"/>
      <c r="N34" s="593"/>
      <c r="O34" s="593"/>
      <c r="P34" s="593"/>
      <c r="Q34" s="589">
        <v>27900</v>
      </c>
      <c r="R34" s="589"/>
      <c r="S34" s="589">
        <v>122000</v>
      </c>
      <c r="T34" s="589">
        <v>2755774.61</v>
      </c>
      <c r="U34" s="589">
        <v>1313486</v>
      </c>
      <c r="V34" s="589">
        <v>3779478.7300000004</v>
      </c>
      <c r="W34" s="593"/>
      <c r="X34" s="593"/>
      <c r="Y34" s="593"/>
      <c r="Z34" s="589">
        <v>3145230.28</v>
      </c>
      <c r="AA34" s="589">
        <v>1298455.47</v>
      </c>
      <c r="AB34" s="590"/>
      <c r="AC34" s="589">
        <v>2110380</v>
      </c>
      <c r="AD34" s="589"/>
      <c r="AE34" s="589"/>
      <c r="AF34" s="589">
        <v>672830.68</v>
      </c>
      <c r="AG34" s="589">
        <v>15662.62</v>
      </c>
      <c r="AH34" s="589">
        <v>124426.37999999999</v>
      </c>
      <c r="AI34" s="590"/>
      <c r="AJ34" s="589">
        <v>47477</v>
      </c>
      <c r="AK34" s="589"/>
      <c r="AL34" s="593"/>
      <c r="AM34" s="590"/>
      <c r="AN34" s="593"/>
      <c r="AO34" s="593"/>
      <c r="AP34" s="590"/>
      <c r="AQ34" s="593"/>
      <c r="AR34" s="593"/>
      <c r="AS34" s="593"/>
      <c r="AT34" s="588"/>
      <c r="AU34" s="592"/>
      <c r="AV34" s="596"/>
      <c r="AW34" s="590"/>
      <c r="AX34" s="593"/>
      <c r="AY34" s="593"/>
      <c r="AZ34" s="596"/>
      <c r="BA34" s="590"/>
      <c r="BB34" s="593"/>
      <c r="BC34" s="588"/>
      <c r="BD34" s="589">
        <v>1178000</v>
      </c>
      <c r="BE34" s="589"/>
      <c r="BF34" s="589">
        <v>1722000</v>
      </c>
      <c r="BG34" s="599"/>
      <c r="BH34" s="661">
        <v>25642814.77</v>
      </c>
      <c r="BI34" s="590"/>
      <c r="BJ34" s="590"/>
      <c r="BK34" s="590"/>
      <c r="BL34" s="590"/>
      <c r="BM34" s="590"/>
      <c r="BN34" s="590"/>
      <c r="BO34" s="590"/>
      <c r="BP34" s="590"/>
      <c r="BQ34" s="590"/>
      <c r="BR34" s="604"/>
      <c r="BS34" s="600"/>
      <c r="BT34" s="590"/>
      <c r="BU34" s="590"/>
      <c r="BV34" s="590"/>
      <c r="BW34" s="590"/>
      <c r="BX34" s="590"/>
      <c r="BY34" s="590"/>
      <c r="BZ34" s="667">
        <v>0</v>
      </c>
      <c r="CA34" s="674">
        <v>25642814.77</v>
      </c>
      <c r="CB34" s="570" t="s">
        <v>533</v>
      </c>
      <c r="CC34" s="571">
        <v>901200102</v>
      </c>
      <c r="CD34" s="570"/>
      <c r="CE34" s="572"/>
      <c r="CF34" s="572">
        <v>77178.4</v>
      </c>
      <c r="CG34" s="572">
        <v>4605030</v>
      </c>
      <c r="CH34" s="570"/>
      <c r="CI34" s="570"/>
      <c r="CJ34" s="570"/>
      <c r="CK34" s="570"/>
      <c r="CL34" s="570"/>
      <c r="CM34" s="570"/>
      <c r="CN34" s="570"/>
      <c r="CO34" s="570"/>
      <c r="CP34" s="570"/>
      <c r="CQ34" s="570"/>
      <c r="CR34" s="572">
        <v>154000</v>
      </c>
      <c r="CS34" s="572"/>
      <c r="CT34" s="572">
        <v>238560</v>
      </c>
      <c r="CU34" s="572">
        <v>3836466</v>
      </c>
      <c r="CV34" s="572">
        <v>1244094</v>
      </c>
      <c r="CW34" s="572">
        <v>3765236.44</v>
      </c>
      <c r="CX34" s="570"/>
      <c r="CY34" s="570"/>
      <c r="CZ34" s="570"/>
      <c r="DA34" s="572">
        <v>1586031.4700000004</v>
      </c>
      <c r="DB34" s="572">
        <v>383197.30000000005</v>
      </c>
      <c r="DC34" s="570"/>
      <c r="DD34" s="572">
        <v>1478670.29</v>
      </c>
      <c r="DE34" s="570"/>
      <c r="DF34" s="570"/>
      <c r="DG34" s="572">
        <v>475938.0399999999</v>
      </c>
      <c r="DH34" s="572">
        <v>14817.070000000002</v>
      </c>
      <c r="DI34" s="572">
        <v>100669.98000000001</v>
      </c>
      <c r="DJ34" s="572">
        <v>39642.130000000005</v>
      </c>
      <c r="DK34" s="572">
        <v>50338</v>
      </c>
      <c r="DL34" s="572">
        <v>0</v>
      </c>
      <c r="DM34" s="570"/>
      <c r="DN34" s="570"/>
      <c r="DO34" s="570"/>
      <c r="DP34" s="570"/>
      <c r="DQ34" s="570"/>
      <c r="DR34" s="570"/>
      <c r="DS34" s="570"/>
      <c r="DT34" s="570"/>
      <c r="DU34" s="572"/>
      <c r="DV34" s="575"/>
      <c r="DW34" s="575"/>
      <c r="DX34" s="570"/>
      <c r="DY34" s="572"/>
      <c r="DZ34" s="570"/>
      <c r="EA34" s="570"/>
      <c r="EB34" s="572">
        <v>5491370.88</v>
      </c>
      <c r="EC34" s="570"/>
      <c r="ED34" s="572"/>
      <c r="EE34" s="572">
        <v>2322700</v>
      </c>
      <c r="EF34" s="572"/>
      <c r="EG34" s="572">
        <v>9000</v>
      </c>
      <c r="EH34" s="570"/>
      <c r="EI34" s="569">
        <v>25872940</v>
      </c>
      <c r="EJ34" s="573"/>
      <c r="EK34" s="573"/>
      <c r="EL34" s="573"/>
      <c r="EM34" s="573"/>
      <c r="EN34" s="573"/>
      <c r="EO34" s="573"/>
      <c r="EP34" s="573"/>
      <c r="EQ34" s="573"/>
      <c r="ER34" s="573"/>
      <c r="ES34" s="580"/>
      <c r="ET34" s="576"/>
      <c r="EU34" s="573"/>
      <c r="EV34" s="573"/>
      <c r="EW34" s="573"/>
      <c r="EX34" s="573"/>
      <c r="EY34" s="573"/>
      <c r="EZ34" s="573"/>
      <c r="FA34" s="573">
        <v>0</v>
      </c>
      <c r="FB34" s="573">
        <v>25872940</v>
      </c>
      <c r="FC34" s="570">
        <f t="shared" si="0"/>
        <v>0.8974257781919799</v>
      </c>
      <c r="FD34" s="570">
        <v>0</v>
      </c>
      <c r="FE34" s="570">
        <f t="shared" si="2"/>
        <v>0.8974257781919799</v>
      </c>
    </row>
    <row r="35" spans="1:161" ht="18.75">
      <c r="A35" s="653">
        <v>27</v>
      </c>
      <c r="B35" s="586" t="s">
        <v>99</v>
      </c>
      <c r="C35" s="587">
        <v>901200103</v>
      </c>
      <c r="D35" s="586"/>
      <c r="E35" s="593"/>
      <c r="F35" s="588"/>
      <c r="G35" s="589">
        <v>936050</v>
      </c>
      <c r="H35" s="598"/>
      <c r="I35" s="593"/>
      <c r="J35" s="593"/>
      <c r="K35" s="593"/>
      <c r="L35" s="593"/>
      <c r="M35" s="593"/>
      <c r="N35" s="593"/>
      <c r="O35" s="593"/>
      <c r="P35" s="593"/>
      <c r="Q35" s="589">
        <v>239400</v>
      </c>
      <c r="R35" s="589"/>
      <c r="S35" s="589">
        <v>76000</v>
      </c>
      <c r="T35" s="589">
        <v>975480</v>
      </c>
      <c r="U35" s="589">
        <v>760680</v>
      </c>
      <c r="V35" s="589">
        <v>1735747.04</v>
      </c>
      <c r="W35" s="593"/>
      <c r="X35" s="593"/>
      <c r="Y35" s="593"/>
      <c r="Z35" s="589">
        <v>571687.8300000001</v>
      </c>
      <c r="AA35" s="589">
        <v>246451.18</v>
      </c>
      <c r="AB35" s="590"/>
      <c r="AC35" s="589">
        <v>3382524.0500000003</v>
      </c>
      <c r="AD35" s="589"/>
      <c r="AE35" s="589"/>
      <c r="AF35" s="589">
        <v>356756.57000000007</v>
      </c>
      <c r="AG35" s="590"/>
      <c r="AH35" s="589">
        <v>8063.649999999997</v>
      </c>
      <c r="AI35" s="588"/>
      <c r="AJ35" s="589">
        <v>71215.07</v>
      </c>
      <c r="AK35" s="589"/>
      <c r="AL35" s="593"/>
      <c r="AM35" s="593"/>
      <c r="AN35" s="593"/>
      <c r="AO35" s="593"/>
      <c r="AP35" s="590"/>
      <c r="AQ35" s="593"/>
      <c r="AR35" s="593"/>
      <c r="AS35" s="590"/>
      <c r="AT35" s="588"/>
      <c r="AU35" s="592"/>
      <c r="AV35" s="599"/>
      <c r="AW35" s="589">
        <v>48750</v>
      </c>
      <c r="AX35" s="588"/>
      <c r="AY35" s="593"/>
      <c r="AZ35" s="596"/>
      <c r="BA35" s="590"/>
      <c r="BB35" s="593"/>
      <c r="BC35" s="588"/>
      <c r="BD35" s="589">
        <v>396000</v>
      </c>
      <c r="BE35" s="589"/>
      <c r="BF35" s="590"/>
      <c r="BG35" s="596"/>
      <c r="BH35" s="661">
        <v>9804805.39</v>
      </c>
      <c r="BI35" s="590"/>
      <c r="BJ35" s="590"/>
      <c r="BK35" s="590"/>
      <c r="BL35" s="588"/>
      <c r="BM35" s="589">
        <v>9600</v>
      </c>
      <c r="BN35" s="590"/>
      <c r="BO35" s="590"/>
      <c r="BP35" s="589">
        <v>3301.2499999999995</v>
      </c>
      <c r="BQ35" s="589"/>
      <c r="BR35" s="604"/>
      <c r="BS35" s="600"/>
      <c r="BT35" s="590"/>
      <c r="BU35" s="590"/>
      <c r="BV35" s="590"/>
      <c r="BW35" s="590"/>
      <c r="BX35" s="590"/>
      <c r="BY35" s="590"/>
      <c r="BZ35" s="667">
        <v>12901.25</v>
      </c>
      <c r="CA35" s="674">
        <v>9817706.64</v>
      </c>
      <c r="CB35" s="570" t="s">
        <v>99</v>
      </c>
      <c r="CC35" s="571">
        <v>901200103</v>
      </c>
      <c r="CD35" s="570"/>
      <c r="CE35" s="570"/>
      <c r="CF35" s="572">
        <v>24110</v>
      </c>
      <c r="CG35" s="572">
        <v>1287030</v>
      </c>
      <c r="CH35" s="570"/>
      <c r="CI35" s="570"/>
      <c r="CJ35" s="570"/>
      <c r="CK35" s="570"/>
      <c r="CL35" s="570"/>
      <c r="CM35" s="570"/>
      <c r="CN35" s="570"/>
      <c r="CO35" s="570"/>
      <c r="CP35" s="570"/>
      <c r="CQ35" s="570"/>
      <c r="CR35" s="572">
        <v>14500</v>
      </c>
      <c r="CS35" s="572"/>
      <c r="CT35" s="572">
        <v>82500</v>
      </c>
      <c r="CU35" s="572">
        <v>1533250</v>
      </c>
      <c r="CV35" s="572">
        <v>835938</v>
      </c>
      <c r="CW35" s="572">
        <v>1919019.7</v>
      </c>
      <c r="CX35" s="570"/>
      <c r="CY35" s="570"/>
      <c r="CZ35" s="570"/>
      <c r="DA35" s="572">
        <v>1803428.31</v>
      </c>
      <c r="DB35" s="572">
        <v>63331.42</v>
      </c>
      <c r="DC35" s="570"/>
      <c r="DD35" s="572">
        <v>1251780</v>
      </c>
      <c r="DE35" s="570"/>
      <c r="DF35" s="570"/>
      <c r="DG35" s="572">
        <v>406192.5599999999</v>
      </c>
      <c r="DH35" s="572"/>
      <c r="DI35" s="572">
        <v>7104.510000000001</v>
      </c>
      <c r="DJ35" s="572">
        <v>69109.05</v>
      </c>
      <c r="DK35" s="572">
        <v>62128</v>
      </c>
      <c r="DL35" s="570"/>
      <c r="DM35" s="570"/>
      <c r="DN35" s="570"/>
      <c r="DO35" s="570"/>
      <c r="DP35" s="570"/>
      <c r="DQ35" s="570"/>
      <c r="DR35" s="570"/>
      <c r="DS35" s="570"/>
      <c r="DT35" s="570"/>
      <c r="DU35" s="572"/>
      <c r="DV35" s="575"/>
      <c r="DW35" s="575"/>
      <c r="DX35" s="572">
        <v>11698.09</v>
      </c>
      <c r="DY35" s="572"/>
      <c r="DZ35" s="570"/>
      <c r="EA35" s="570"/>
      <c r="EB35" s="572">
        <v>2530000</v>
      </c>
      <c r="EC35" s="570"/>
      <c r="ED35" s="572"/>
      <c r="EE35" s="572">
        <v>360000</v>
      </c>
      <c r="EF35" s="572"/>
      <c r="EG35" s="570"/>
      <c r="EH35" s="570"/>
      <c r="EI35" s="569">
        <v>12261119.64</v>
      </c>
      <c r="EJ35" s="573"/>
      <c r="EK35" s="573"/>
      <c r="EL35" s="573"/>
      <c r="EM35" s="573"/>
      <c r="EN35" s="572">
        <v>9600</v>
      </c>
      <c r="EO35" s="573"/>
      <c r="EP35" s="573"/>
      <c r="EQ35" s="572">
        <v>3301.2499999999995</v>
      </c>
      <c r="ER35" s="573"/>
      <c r="ES35" s="580"/>
      <c r="ET35" s="576"/>
      <c r="EU35" s="573"/>
      <c r="EV35" s="573"/>
      <c r="EW35" s="573"/>
      <c r="EX35" s="573"/>
      <c r="EY35" s="573"/>
      <c r="EZ35" s="573"/>
      <c r="FA35" s="573">
        <v>12901.25</v>
      </c>
      <c r="FB35" s="573">
        <v>12274020.89</v>
      </c>
      <c r="FC35" s="570">
        <f t="shared" si="0"/>
        <v>25.05214690446803</v>
      </c>
      <c r="FD35" s="570">
        <f t="shared" si="1"/>
        <v>0</v>
      </c>
      <c r="FE35" s="570">
        <f t="shared" si="2"/>
        <v>25.019226384217973</v>
      </c>
    </row>
    <row r="36" spans="1:161" ht="18.75">
      <c r="A36" s="653">
        <v>28</v>
      </c>
      <c r="B36" s="586" t="s">
        <v>94</v>
      </c>
      <c r="C36" s="587">
        <v>901200104</v>
      </c>
      <c r="D36" s="586"/>
      <c r="E36" s="593"/>
      <c r="F36" s="588"/>
      <c r="G36" s="589">
        <v>1729900</v>
      </c>
      <c r="H36" s="598"/>
      <c r="I36" s="593"/>
      <c r="J36" s="593"/>
      <c r="K36" s="593"/>
      <c r="L36" s="593"/>
      <c r="M36" s="593"/>
      <c r="N36" s="593"/>
      <c r="O36" s="593"/>
      <c r="P36" s="593"/>
      <c r="Q36" s="589">
        <v>145060</v>
      </c>
      <c r="R36" s="589"/>
      <c r="S36" s="589">
        <v>35860</v>
      </c>
      <c r="T36" s="589">
        <v>877509</v>
      </c>
      <c r="U36" s="589">
        <v>362400</v>
      </c>
      <c r="V36" s="589">
        <v>1557598.51</v>
      </c>
      <c r="W36" s="593"/>
      <c r="X36" s="593"/>
      <c r="Y36" s="593"/>
      <c r="Z36" s="589">
        <v>2149779.55</v>
      </c>
      <c r="AA36" s="589">
        <v>42312.94</v>
      </c>
      <c r="AB36" s="589">
        <v>35000</v>
      </c>
      <c r="AC36" s="589">
        <v>2639393.1</v>
      </c>
      <c r="AD36" s="589"/>
      <c r="AE36" s="589"/>
      <c r="AF36" s="589">
        <v>152587.11000000002</v>
      </c>
      <c r="AG36" s="590"/>
      <c r="AH36" s="589">
        <v>86346.02999999998</v>
      </c>
      <c r="AI36" s="588"/>
      <c r="AJ36" s="589">
        <v>69079</v>
      </c>
      <c r="AK36" s="589"/>
      <c r="AL36" s="593"/>
      <c r="AM36" s="593"/>
      <c r="AN36" s="593"/>
      <c r="AO36" s="593"/>
      <c r="AP36" s="593"/>
      <c r="AQ36" s="593"/>
      <c r="AR36" s="593"/>
      <c r="AS36" s="589">
        <v>65639.6</v>
      </c>
      <c r="AT36" s="593"/>
      <c r="AU36" s="593"/>
      <c r="AV36" s="599"/>
      <c r="AW36" s="589">
        <v>4378</v>
      </c>
      <c r="AX36" s="588"/>
      <c r="AY36" s="593"/>
      <c r="AZ36" s="595"/>
      <c r="BA36" s="589">
        <v>32320</v>
      </c>
      <c r="BB36" s="593"/>
      <c r="BC36" s="588"/>
      <c r="BD36" s="589">
        <v>136000</v>
      </c>
      <c r="BE36" s="589"/>
      <c r="BF36" s="589">
        <v>381900</v>
      </c>
      <c r="BG36" s="599"/>
      <c r="BH36" s="661">
        <v>10503062.839999998</v>
      </c>
      <c r="BI36" s="590"/>
      <c r="BJ36" s="590"/>
      <c r="BK36" s="590"/>
      <c r="BL36" s="590"/>
      <c r="BM36" s="590"/>
      <c r="BN36" s="590"/>
      <c r="BO36" s="590"/>
      <c r="BP36" s="590"/>
      <c r="BQ36" s="590"/>
      <c r="BR36" s="604"/>
      <c r="BS36" s="600"/>
      <c r="BT36" s="590"/>
      <c r="BU36" s="590"/>
      <c r="BV36" s="590"/>
      <c r="BW36" s="590"/>
      <c r="BX36" s="590"/>
      <c r="BY36" s="590"/>
      <c r="BZ36" s="667">
        <v>0</v>
      </c>
      <c r="CA36" s="674">
        <v>10503062.839999998</v>
      </c>
      <c r="CB36" s="570" t="s">
        <v>94</v>
      </c>
      <c r="CC36" s="571">
        <v>901200104</v>
      </c>
      <c r="CD36" s="570"/>
      <c r="CE36" s="570"/>
      <c r="CF36" s="572">
        <v>33120</v>
      </c>
      <c r="CG36" s="572">
        <v>3349600</v>
      </c>
      <c r="CH36" s="570"/>
      <c r="CI36" s="570"/>
      <c r="CJ36" s="570"/>
      <c r="CK36" s="570"/>
      <c r="CL36" s="570"/>
      <c r="CM36" s="570"/>
      <c r="CN36" s="570"/>
      <c r="CO36" s="570"/>
      <c r="CP36" s="570"/>
      <c r="CQ36" s="570"/>
      <c r="CR36" s="572">
        <v>1145900</v>
      </c>
      <c r="CS36" s="572"/>
      <c r="CT36" s="572">
        <v>69994</v>
      </c>
      <c r="CU36" s="572">
        <v>1582997.18</v>
      </c>
      <c r="CV36" s="572">
        <v>642900</v>
      </c>
      <c r="CW36" s="572">
        <v>2158856.09</v>
      </c>
      <c r="CX36" s="570"/>
      <c r="CY36" s="570"/>
      <c r="CZ36" s="570"/>
      <c r="DA36" s="572">
        <v>1116476.2</v>
      </c>
      <c r="DB36" s="572">
        <v>90092.78</v>
      </c>
      <c r="DC36" s="572">
        <v>87376.2</v>
      </c>
      <c r="DD36" s="572">
        <v>671988.3500000001</v>
      </c>
      <c r="DE36" s="570"/>
      <c r="DF36" s="570"/>
      <c r="DG36" s="572">
        <v>147668.60999999996</v>
      </c>
      <c r="DH36" s="570"/>
      <c r="DI36" s="572">
        <v>82491.28</v>
      </c>
      <c r="DJ36" s="572">
        <v>0</v>
      </c>
      <c r="DK36" s="572">
        <v>58875</v>
      </c>
      <c r="DL36" s="570"/>
      <c r="DM36" s="570"/>
      <c r="DN36" s="570"/>
      <c r="DO36" s="570"/>
      <c r="DP36" s="570"/>
      <c r="DQ36" s="570"/>
      <c r="DR36" s="570"/>
      <c r="DS36" s="570"/>
      <c r="DT36" s="572">
        <v>67182.40000000001</v>
      </c>
      <c r="DU36" s="570"/>
      <c r="DV36" s="570"/>
      <c r="DW36" s="570"/>
      <c r="DX36" s="572">
        <v>68600</v>
      </c>
      <c r="DY36" s="572"/>
      <c r="DZ36" s="570"/>
      <c r="EA36" s="570"/>
      <c r="EB36" s="572">
        <v>2432632.38</v>
      </c>
      <c r="EC36" s="570"/>
      <c r="ED36" s="572"/>
      <c r="EE36" s="572">
        <v>629500</v>
      </c>
      <c r="EF36" s="572"/>
      <c r="EG36" s="572">
        <v>6000</v>
      </c>
      <c r="EH36" s="570"/>
      <c r="EI36" s="569">
        <v>14442250.469999995</v>
      </c>
      <c r="EJ36" s="573"/>
      <c r="EK36" s="573"/>
      <c r="EL36" s="573"/>
      <c r="EM36" s="573"/>
      <c r="EN36" s="573"/>
      <c r="EO36" s="573"/>
      <c r="EP36" s="573"/>
      <c r="EQ36" s="573"/>
      <c r="ER36" s="573"/>
      <c r="ES36" s="580"/>
      <c r="ET36" s="576"/>
      <c r="EU36" s="573"/>
      <c r="EV36" s="573"/>
      <c r="EW36" s="573"/>
      <c r="EX36" s="573"/>
      <c r="EY36" s="573"/>
      <c r="EZ36" s="573"/>
      <c r="FA36" s="573">
        <v>0</v>
      </c>
      <c r="FB36" s="573">
        <v>14442250.469999995</v>
      </c>
      <c r="FC36" s="570">
        <f t="shared" si="0"/>
        <v>37.50513245524862</v>
      </c>
      <c r="FD36" s="570">
        <v>0</v>
      </c>
      <c r="FE36" s="570">
        <f t="shared" si="2"/>
        <v>37.50513245524862</v>
      </c>
    </row>
    <row r="37" spans="1:161" ht="18.75">
      <c r="A37" s="653">
        <v>29</v>
      </c>
      <c r="B37" s="586" t="s">
        <v>100</v>
      </c>
      <c r="C37" s="587">
        <v>901200105</v>
      </c>
      <c r="D37" s="586"/>
      <c r="E37" s="593"/>
      <c r="F37" s="586"/>
      <c r="G37" s="589">
        <v>7097221.8</v>
      </c>
      <c r="H37" s="598"/>
      <c r="I37" s="593"/>
      <c r="J37" s="593"/>
      <c r="K37" s="593"/>
      <c r="L37" s="593"/>
      <c r="M37" s="593"/>
      <c r="N37" s="593"/>
      <c r="O37" s="593"/>
      <c r="P37" s="593"/>
      <c r="Q37" s="590"/>
      <c r="R37" s="590"/>
      <c r="S37" s="588"/>
      <c r="T37" s="589">
        <v>915064</v>
      </c>
      <c r="U37" s="589">
        <v>674275.01</v>
      </c>
      <c r="V37" s="589">
        <v>1458032.51</v>
      </c>
      <c r="W37" s="593"/>
      <c r="X37" s="593"/>
      <c r="Y37" s="593"/>
      <c r="Z37" s="589">
        <v>670167.2</v>
      </c>
      <c r="AA37" s="589">
        <v>172604.43</v>
      </c>
      <c r="AB37" s="593"/>
      <c r="AC37" s="589">
        <v>375580</v>
      </c>
      <c r="AD37" s="589"/>
      <c r="AE37" s="589"/>
      <c r="AF37" s="589">
        <v>242976.8</v>
      </c>
      <c r="AG37" s="589">
        <v>22161.209999999995</v>
      </c>
      <c r="AH37" s="589">
        <v>27350.57</v>
      </c>
      <c r="AI37" s="593"/>
      <c r="AJ37" s="589">
        <v>26363</v>
      </c>
      <c r="AK37" s="589"/>
      <c r="AL37" s="593"/>
      <c r="AM37" s="593"/>
      <c r="AN37" s="593"/>
      <c r="AO37" s="593"/>
      <c r="AP37" s="593"/>
      <c r="AQ37" s="593"/>
      <c r="AR37" s="593"/>
      <c r="AS37" s="590"/>
      <c r="AT37" s="589">
        <v>730</v>
      </c>
      <c r="AU37" s="589">
        <v>22000</v>
      </c>
      <c r="AV37" s="599"/>
      <c r="AW37" s="589">
        <v>108490.05</v>
      </c>
      <c r="AX37" s="588"/>
      <c r="AY37" s="589">
        <v>3000</v>
      </c>
      <c r="AZ37" s="596"/>
      <c r="BA37" s="590"/>
      <c r="BB37" s="593"/>
      <c r="BC37" s="588"/>
      <c r="BD37" s="590"/>
      <c r="BE37" s="589">
        <v>326000</v>
      </c>
      <c r="BF37" s="590"/>
      <c r="BG37" s="596"/>
      <c r="BH37" s="661">
        <v>12142016.580000002</v>
      </c>
      <c r="BI37" s="590"/>
      <c r="BJ37" s="590"/>
      <c r="BK37" s="590"/>
      <c r="BL37" s="590"/>
      <c r="BM37" s="590"/>
      <c r="BN37" s="590"/>
      <c r="BO37" s="590"/>
      <c r="BP37" s="590"/>
      <c r="BQ37" s="590"/>
      <c r="BR37" s="604"/>
      <c r="BS37" s="600"/>
      <c r="BT37" s="590"/>
      <c r="BU37" s="590"/>
      <c r="BV37" s="590"/>
      <c r="BW37" s="590"/>
      <c r="BX37" s="590"/>
      <c r="BY37" s="590"/>
      <c r="BZ37" s="667">
        <v>0</v>
      </c>
      <c r="CA37" s="674">
        <v>12142016.580000002</v>
      </c>
      <c r="CB37" s="570" t="s">
        <v>100</v>
      </c>
      <c r="CC37" s="571">
        <v>901200105</v>
      </c>
      <c r="CD37" s="570"/>
      <c r="CE37" s="570"/>
      <c r="CF37" s="570"/>
      <c r="CG37" s="572">
        <v>1686317</v>
      </c>
      <c r="CH37" s="570"/>
      <c r="CI37" s="570"/>
      <c r="CJ37" s="570"/>
      <c r="CK37" s="570"/>
      <c r="CL37" s="570"/>
      <c r="CM37" s="570"/>
      <c r="CN37" s="570"/>
      <c r="CO37" s="570"/>
      <c r="CP37" s="570"/>
      <c r="CQ37" s="570"/>
      <c r="CR37" s="573"/>
      <c r="CS37" s="572"/>
      <c r="CT37" s="572">
        <v>20640</v>
      </c>
      <c r="CU37" s="572">
        <v>1404668</v>
      </c>
      <c r="CV37" s="572">
        <v>583387</v>
      </c>
      <c r="CW37" s="572">
        <v>2032628.7000000002</v>
      </c>
      <c r="CX37" s="570"/>
      <c r="CY37" s="570"/>
      <c r="CZ37" s="570"/>
      <c r="DA37" s="572">
        <v>403145</v>
      </c>
      <c r="DB37" s="572">
        <v>244054.89999999997</v>
      </c>
      <c r="DC37" s="570"/>
      <c r="DD37" s="572">
        <v>466424.83999999997</v>
      </c>
      <c r="DE37" s="570"/>
      <c r="DF37" s="570"/>
      <c r="DG37" s="572">
        <v>218629.87000000005</v>
      </c>
      <c r="DH37" s="572">
        <v>10815.94</v>
      </c>
      <c r="DI37" s="572">
        <v>34243.399999999994</v>
      </c>
      <c r="DJ37" s="570"/>
      <c r="DK37" s="572">
        <v>29582</v>
      </c>
      <c r="DL37" s="570"/>
      <c r="DM37" s="570"/>
      <c r="DN37" s="570"/>
      <c r="DO37" s="570"/>
      <c r="DP37" s="570"/>
      <c r="DQ37" s="570"/>
      <c r="DR37" s="570"/>
      <c r="DS37" s="570"/>
      <c r="DT37" s="570"/>
      <c r="DU37" s="572"/>
      <c r="DV37" s="572">
        <v>26000</v>
      </c>
      <c r="DW37" s="575"/>
      <c r="DX37" s="572">
        <v>95950</v>
      </c>
      <c r="DY37" s="572"/>
      <c r="DZ37" s="570"/>
      <c r="EA37" s="570"/>
      <c r="EB37" s="572">
        <v>5215000</v>
      </c>
      <c r="EC37" s="570"/>
      <c r="ED37" s="572"/>
      <c r="EE37" s="572">
        <v>500000</v>
      </c>
      <c r="EF37" s="572">
        <v>163700</v>
      </c>
      <c r="EG37" s="570"/>
      <c r="EH37" s="570"/>
      <c r="EI37" s="569">
        <v>13135186.650000002</v>
      </c>
      <c r="EJ37" s="573"/>
      <c r="EK37" s="573"/>
      <c r="EL37" s="573"/>
      <c r="EM37" s="573"/>
      <c r="EN37" s="573"/>
      <c r="EO37" s="573"/>
      <c r="EP37" s="573"/>
      <c r="EQ37" s="573"/>
      <c r="ER37" s="573"/>
      <c r="ES37" s="580"/>
      <c r="ET37" s="576"/>
      <c r="EU37" s="573"/>
      <c r="EV37" s="573"/>
      <c r="EW37" s="573"/>
      <c r="EX37" s="573"/>
      <c r="EY37" s="573"/>
      <c r="EZ37" s="573"/>
      <c r="FA37" s="573">
        <v>0</v>
      </c>
      <c r="FB37" s="573">
        <v>13135186.650000002</v>
      </c>
      <c r="FC37" s="570">
        <f t="shared" si="0"/>
        <v>8.179613851260283</v>
      </c>
      <c r="FD37" s="570">
        <v>0</v>
      </c>
      <c r="FE37" s="570">
        <f t="shared" si="2"/>
        <v>8.179613851260283</v>
      </c>
    </row>
    <row r="38" spans="1:161" ht="18.75">
      <c r="A38" s="654">
        <v>30</v>
      </c>
      <c r="B38" s="586" t="s">
        <v>88</v>
      </c>
      <c r="C38" s="587">
        <v>901200107</v>
      </c>
      <c r="D38" s="586"/>
      <c r="E38" s="593"/>
      <c r="F38" s="589">
        <v>286030</v>
      </c>
      <c r="G38" s="589">
        <v>12892676.96</v>
      </c>
      <c r="H38" s="598"/>
      <c r="I38" s="593"/>
      <c r="J38" s="593"/>
      <c r="K38" s="593"/>
      <c r="L38" s="593"/>
      <c r="M38" s="593"/>
      <c r="N38" s="593"/>
      <c r="O38" s="593"/>
      <c r="P38" s="593"/>
      <c r="Q38" s="590"/>
      <c r="R38" s="590"/>
      <c r="S38" s="589">
        <v>7758700</v>
      </c>
      <c r="T38" s="589">
        <v>3251339</v>
      </c>
      <c r="U38" s="589">
        <v>2000900</v>
      </c>
      <c r="V38" s="589">
        <v>2909393</v>
      </c>
      <c r="W38" s="593"/>
      <c r="X38" s="593"/>
      <c r="Y38" s="593"/>
      <c r="Z38" s="589">
        <v>11748320.290000001</v>
      </c>
      <c r="AA38" s="589">
        <v>327466.30999999994</v>
      </c>
      <c r="AB38" s="589">
        <v>6516</v>
      </c>
      <c r="AC38" s="589">
        <v>13323054.150000002</v>
      </c>
      <c r="AD38" s="590"/>
      <c r="AE38" s="590"/>
      <c r="AF38" s="589">
        <v>416328.05</v>
      </c>
      <c r="AG38" s="589">
        <v>53397.06000000001</v>
      </c>
      <c r="AH38" s="589">
        <v>95135.70999999996</v>
      </c>
      <c r="AI38" s="589">
        <v>33341.2</v>
      </c>
      <c r="AJ38" s="589">
        <v>38796</v>
      </c>
      <c r="AK38" s="589"/>
      <c r="AL38" s="593"/>
      <c r="AM38" s="593"/>
      <c r="AN38" s="593"/>
      <c r="AO38" s="593"/>
      <c r="AP38" s="593"/>
      <c r="AQ38" s="593"/>
      <c r="AR38" s="593"/>
      <c r="AS38" s="590"/>
      <c r="AT38" s="593"/>
      <c r="AU38" s="588"/>
      <c r="AV38" s="596"/>
      <c r="AW38" s="590"/>
      <c r="AX38" s="593"/>
      <c r="AY38" s="593"/>
      <c r="AZ38" s="596"/>
      <c r="BA38" s="590"/>
      <c r="BB38" s="593"/>
      <c r="BC38" s="588"/>
      <c r="BD38" s="589">
        <v>2836000</v>
      </c>
      <c r="BE38" s="589"/>
      <c r="BF38" s="589">
        <v>19185000</v>
      </c>
      <c r="BG38" s="599"/>
      <c r="BH38" s="661">
        <v>77162393.73000002</v>
      </c>
      <c r="BI38" s="590"/>
      <c r="BJ38" s="590"/>
      <c r="BK38" s="590"/>
      <c r="BL38" s="589">
        <v>15115.890000000001</v>
      </c>
      <c r="BM38" s="589">
        <v>5100</v>
      </c>
      <c r="BN38" s="590"/>
      <c r="BO38" s="590"/>
      <c r="BP38" s="589">
        <v>6100.000000000002</v>
      </c>
      <c r="BQ38" s="589"/>
      <c r="BR38" s="604"/>
      <c r="BS38" s="589">
        <v>5780</v>
      </c>
      <c r="BT38" s="590"/>
      <c r="BU38" s="590"/>
      <c r="BV38" s="590"/>
      <c r="BW38" s="590"/>
      <c r="BX38" s="590"/>
      <c r="BY38" s="590"/>
      <c r="BZ38" s="667">
        <v>32095.89</v>
      </c>
      <c r="CA38" s="674">
        <v>77194489.62000002</v>
      </c>
      <c r="CB38" s="570" t="s">
        <v>88</v>
      </c>
      <c r="CC38" s="571">
        <v>901200107</v>
      </c>
      <c r="CD38" s="570"/>
      <c r="CE38" s="570"/>
      <c r="CF38" s="572">
        <v>41140</v>
      </c>
      <c r="CG38" s="572">
        <v>16199072.69</v>
      </c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2">
        <v>10500</v>
      </c>
      <c r="CS38" s="572"/>
      <c r="CT38" s="572">
        <v>311310</v>
      </c>
      <c r="CU38" s="572">
        <v>4043426</v>
      </c>
      <c r="CV38" s="572">
        <v>1789650</v>
      </c>
      <c r="CW38" s="572">
        <v>3120167.6</v>
      </c>
      <c r="CX38" s="570"/>
      <c r="CY38" s="570"/>
      <c r="CZ38" s="570"/>
      <c r="DA38" s="572">
        <v>7991737.040000003</v>
      </c>
      <c r="DB38" s="572">
        <v>136534</v>
      </c>
      <c r="DC38" s="572">
        <v>22197</v>
      </c>
      <c r="DD38" s="572">
        <v>3199400.3400000003</v>
      </c>
      <c r="DE38" s="570"/>
      <c r="DF38" s="570"/>
      <c r="DG38" s="572">
        <v>322826.90000000014</v>
      </c>
      <c r="DH38" s="572">
        <v>64900.19999999998</v>
      </c>
      <c r="DI38" s="572">
        <v>75339.92</v>
      </c>
      <c r="DJ38" s="572">
        <v>27349.19999999999</v>
      </c>
      <c r="DK38" s="572">
        <v>32320</v>
      </c>
      <c r="DL38" s="575"/>
      <c r="DM38" s="570"/>
      <c r="DN38" s="570"/>
      <c r="DO38" s="570"/>
      <c r="DP38" s="570"/>
      <c r="DQ38" s="570"/>
      <c r="DR38" s="570"/>
      <c r="DS38" s="570"/>
      <c r="DT38" s="572">
        <v>5000</v>
      </c>
      <c r="DU38" s="570"/>
      <c r="DV38" s="572">
        <v>4930.56</v>
      </c>
      <c r="DW38" s="575"/>
      <c r="DX38" s="570"/>
      <c r="DY38" s="570"/>
      <c r="DZ38" s="570"/>
      <c r="EA38" s="570"/>
      <c r="EB38" s="572">
        <v>1652353.62</v>
      </c>
      <c r="EC38" s="570"/>
      <c r="ED38" s="572"/>
      <c r="EE38" s="572">
        <v>2740400</v>
      </c>
      <c r="EF38" s="572"/>
      <c r="EG38" s="572">
        <v>9993000</v>
      </c>
      <c r="EH38" s="570"/>
      <c r="EI38" s="569">
        <v>51783555.07000001</v>
      </c>
      <c r="EJ38" s="573"/>
      <c r="EK38" s="573"/>
      <c r="EL38" s="573"/>
      <c r="EM38" s="572">
        <v>15900</v>
      </c>
      <c r="EN38" s="572">
        <v>5100</v>
      </c>
      <c r="EO38" s="573"/>
      <c r="EP38" s="573"/>
      <c r="EQ38" s="572">
        <v>6100.000000000002</v>
      </c>
      <c r="ER38" s="573"/>
      <c r="ES38" s="580"/>
      <c r="ET38" s="572">
        <v>5780</v>
      </c>
      <c r="EU38" s="573"/>
      <c r="EV38" s="573"/>
      <c r="EW38" s="573"/>
      <c r="EX38" s="573"/>
      <c r="EY38" s="573"/>
      <c r="EZ38" s="573"/>
      <c r="FA38" s="573">
        <v>32880</v>
      </c>
      <c r="FB38" s="573">
        <v>51816435.07000001</v>
      </c>
      <c r="FC38" s="570">
        <f t="shared" si="0"/>
        <v>-32.89016505735093</v>
      </c>
      <c r="FD38" s="570">
        <f t="shared" si="1"/>
        <v>2.4430230786558673</v>
      </c>
      <c r="FE38" s="570">
        <f t="shared" si="2"/>
        <v>-32.87547424035939</v>
      </c>
    </row>
    <row r="39" spans="1:161" ht="18.75">
      <c r="A39" s="653">
        <v>31</v>
      </c>
      <c r="B39" s="586" t="s">
        <v>97</v>
      </c>
      <c r="C39" s="587">
        <v>901200108</v>
      </c>
      <c r="D39" s="586"/>
      <c r="E39" s="593"/>
      <c r="F39" s="589">
        <v>117240</v>
      </c>
      <c r="G39" s="589">
        <v>2865590</v>
      </c>
      <c r="H39" s="598"/>
      <c r="I39" s="593"/>
      <c r="J39" s="593"/>
      <c r="K39" s="593"/>
      <c r="L39" s="593"/>
      <c r="M39" s="593"/>
      <c r="N39" s="593"/>
      <c r="O39" s="593"/>
      <c r="P39" s="593"/>
      <c r="Q39" s="588"/>
      <c r="R39" s="588"/>
      <c r="S39" s="589">
        <v>258550</v>
      </c>
      <c r="T39" s="589">
        <v>2321256</v>
      </c>
      <c r="U39" s="589">
        <v>1572902</v>
      </c>
      <c r="V39" s="589">
        <v>2904326.47</v>
      </c>
      <c r="W39" s="593"/>
      <c r="X39" s="593"/>
      <c r="Y39" s="593"/>
      <c r="Z39" s="589">
        <v>4124950</v>
      </c>
      <c r="AA39" s="589">
        <v>387855.98</v>
      </c>
      <c r="AB39" s="593"/>
      <c r="AC39" s="589">
        <v>9551780</v>
      </c>
      <c r="AD39" s="589">
        <v>21000</v>
      </c>
      <c r="AE39" s="589"/>
      <c r="AF39" s="589">
        <v>326419.63</v>
      </c>
      <c r="AG39" s="589">
        <v>19683.17</v>
      </c>
      <c r="AH39" s="589">
        <v>40541.299999999996</v>
      </c>
      <c r="AI39" s="589">
        <v>28478.399999999998</v>
      </c>
      <c r="AJ39" s="589">
        <v>28686</v>
      </c>
      <c r="AK39" s="589"/>
      <c r="AL39" s="588"/>
      <c r="AM39" s="590"/>
      <c r="AN39" s="593"/>
      <c r="AO39" s="593"/>
      <c r="AP39" s="593"/>
      <c r="AQ39" s="593"/>
      <c r="AR39" s="593"/>
      <c r="AS39" s="590"/>
      <c r="AT39" s="593"/>
      <c r="AU39" s="592"/>
      <c r="AV39" s="605"/>
      <c r="AW39" s="592"/>
      <c r="AX39" s="588"/>
      <c r="AY39" s="593"/>
      <c r="AZ39" s="595"/>
      <c r="BA39" s="589">
        <v>35800</v>
      </c>
      <c r="BB39" s="593"/>
      <c r="BC39" s="588"/>
      <c r="BD39" s="589">
        <v>2192000</v>
      </c>
      <c r="BE39" s="589"/>
      <c r="BF39" s="589">
        <v>10450500</v>
      </c>
      <c r="BG39" s="599"/>
      <c r="BH39" s="661">
        <v>37247558.95</v>
      </c>
      <c r="BI39" s="590"/>
      <c r="BJ39" s="590"/>
      <c r="BK39" s="590"/>
      <c r="BL39" s="588"/>
      <c r="BM39" s="590"/>
      <c r="BN39" s="590"/>
      <c r="BO39" s="590"/>
      <c r="BP39" s="590"/>
      <c r="BQ39" s="590"/>
      <c r="BR39" s="590"/>
      <c r="BS39" s="590"/>
      <c r="BT39" s="590"/>
      <c r="BU39" s="590"/>
      <c r="BV39" s="590"/>
      <c r="BW39" s="590"/>
      <c r="BX39" s="590"/>
      <c r="BY39" s="590"/>
      <c r="BZ39" s="667">
        <v>0</v>
      </c>
      <c r="CA39" s="674">
        <v>37247558.95</v>
      </c>
      <c r="CB39" s="570" t="s">
        <v>97</v>
      </c>
      <c r="CC39" s="571">
        <v>901200108</v>
      </c>
      <c r="CD39" s="570"/>
      <c r="CE39" s="570"/>
      <c r="CF39" s="570"/>
      <c r="CG39" s="572">
        <v>2668300</v>
      </c>
      <c r="CH39" s="570"/>
      <c r="CI39" s="570"/>
      <c r="CJ39" s="570"/>
      <c r="CK39" s="570"/>
      <c r="CL39" s="570"/>
      <c r="CM39" s="570"/>
      <c r="CN39" s="570"/>
      <c r="CO39" s="570"/>
      <c r="CP39" s="570"/>
      <c r="CQ39" s="570"/>
      <c r="CR39" s="572">
        <v>725900</v>
      </c>
      <c r="CS39" s="572"/>
      <c r="CT39" s="572"/>
      <c r="CU39" s="572">
        <v>4100738</v>
      </c>
      <c r="CV39" s="572">
        <v>1645950</v>
      </c>
      <c r="CW39" s="572">
        <v>2755120</v>
      </c>
      <c r="CX39" s="570"/>
      <c r="CY39" s="570"/>
      <c r="CZ39" s="570"/>
      <c r="DA39" s="572">
        <v>2009541.3</v>
      </c>
      <c r="DB39" s="572">
        <v>186848.4</v>
      </c>
      <c r="DC39" s="570"/>
      <c r="DD39" s="572">
        <v>1708700</v>
      </c>
      <c r="DE39" s="570"/>
      <c r="DF39" s="570"/>
      <c r="DG39" s="572">
        <v>320140.44999999995</v>
      </c>
      <c r="DH39" s="572">
        <v>22345.21</v>
      </c>
      <c r="DI39" s="572">
        <v>42796.479999999996</v>
      </c>
      <c r="DJ39" s="572">
        <v>41911.90000000001</v>
      </c>
      <c r="DK39" s="572">
        <v>25915</v>
      </c>
      <c r="DL39" s="575"/>
      <c r="DM39" s="572">
        <v>967.28</v>
      </c>
      <c r="DN39" s="570"/>
      <c r="DO39" s="570"/>
      <c r="DP39" s="570"/>
      <c r="DQ39" s="570"/>
      <c r="DR39" s="570"/>
      <c r="DS39" s="570"/>
      <c r="DT39" s="572"/>
      <c r="DU39" s="570"/>
      <c r="DV39" s="575"/>
      <c r="DW39" s="575"/>
      <c r="DX39" s="572">
        <v>303110</v>
      </c>
      <c r="DY39" s="570"/>
      <c r="DZ39" s="570"/>
      <c r="EA39" s="570"/>
      <c r="EB39" s="572">
        <v>2224164.39</v>
      </c>
      <c r="EC39" s="570"/>
      <c r="ED39" s="572"/>
      <c r="EE39" s="572">
        <v>9867000</v>
      </c>
      <c r="EF39" s="572"/>
      <c r="EG39" s="572">
        <v>499500</v>
      </c>
      <c r="EH39" s="570"/>
      <c r="EI39" s="569">
        <v>29148948.41</v>
      </c>
      <c r="EJ39" s="573"/>
      <c r="EK39" s="573"/>
      <c r="EL39" s="573"/>
      <c r="EM39" s="573"/>
      <c r="EN39" s="572">
        <v>3687.35</v>
      </c>
      <c r="EO39" s="573"/>
      <c r="EP39" s="573"/>
      <c r="EQ39" s="573"/>
      <c r="ER39" s="573"/>
      <c r="ES39" s="573"/>
      <c r="ET39" s="573"/>
      <c r="EU39" s="573"/>
      <c r="EV39" s="573"/>
      <c r="EW39" s="573"/>
      <c r="EX39" s="573"/>
      <c r="EY39" s="573"/>
      <c r="EZ39" s="573"/>
      <c r="FA39" s="573">
        <v>3687.35</v>
      </c>
      <c r="FB39" s="573">
        <v>29152635.76</v>
      </c>
      <c r="FC39" s="570">
        <f t="shared" si="0"/>
        <v>-21.74266117914286</v>
      </c>
      <c r="FD39" s="570">
        <v>0</v>
      </c>
      <c r="FE39" s="570">
        <f t="shared" si="2"/>
        <v>-21.732761604233936</v>
      </c>
    </row>
    <row r="40" spans="1:161" ht="18.75">
      <c r="A40" s="653">
        <v>32</v>
      </c>
      <c r="B40" s="677" t="s">
        <v>93</v>
      </c>
      <c r="C40" s="678">
        <v>901200109</v>
      </c>
      <c r="D40" s="677"/>
      <c r="E40" s="679"/>
      <c r="F40" s="677"/>
      <c r="G40" s="680">
        <v>2269768</v>
      </c>
      <c r="H40" s="681"/>
      <c r="I40" s="679"/>
      <c r="J40" s="679"/>
      <c r="K40" s="679"/>
      <c r="L40" s="679"/>
      <c r="M40" s="679"/>
      <c r="N40" s="679"/>
      <c r="O40" s="679"/>
      <c r="P40" s="679"/>
      <c r="Q40" s="680">
        <v>73000</v>
      </c>
      <c r="R40" s="680"/>
      <c r="S40" s="680">
        <v>105800</v>
      </c>
      <c r="T40" s="680">
        <v>2062541</v>
      </c>
      <c r="U40" s="680">
        <v>1027714</v>
      </c>
      <c r="V40" s="680">
        <v>2461072.1</v>
      </c>
      <c r="W40" s="679"/>
      <c r="X40" s="679"/>
      <c r="Y40" s="679"/>
      <c r="Z40" s="680">
        <v>3397484.16</v>
      </c>
      <c r="AA40" s="680">
        <v>387493.18</v>
      </c>
      <c r="AB40" s="680">
        <v>25421.870000000003</v>
      </c>
      <c r="AC40" s="680">
        <v>4310420</v>
      </c>
      <c r="AD40" s="680">
        <v>336791.64</v>
      </c>
      <c r="AE40" s="680"/>
      <c r="AF40" s="680">
        <v>188137.72999999998</v>
      </c>
      <c r="AG40" s="682"/>
      <c r="AH40" s="680">
        <v>25145.81</v>
      </c>
      <c r="AI40" s="680">
        <v>6942.700000000001</v>
      </c>
      <c r="AJ40" s="680">
        <v>43254</v>
      </c>
      <c r="AK40" s="680"/>
      <c r="AL40" s="680">
        <v>996.3</v>
      </c>
      <c r="AM40" s="680">
        <v>18380</v>
      </c>
      <c r="AN40" s="679"/>
      <c r="AO40" s="679"/>
      <c r="AP40" s="679"/>
      <c r="AQ40" s="680">
        <v>36354.55</v>
      </c>
      <c r="AR40" s="680"/>
      <c r="AS40" s="680">
        <v>23361.5</v>
      </c>
      <c r="AT40" s="682"/>
      <c r="AU40" s="683"/>
      <c r="AV40" s="684"/>
      <c r="AW40" s="680">
        <v>2259100</v>
      </c>
      <c r="AX40" s="679"/>
      <c r="AY40" s="679"/>
      <c r="AZ40" s="685"/>
      <c r="BA40" s="680">
        <v>6000</v>
      </c>
      <c r="BB40" s="679"/>
      <c r="BC40" s="682"/>
      <c r="BD40" s="680">
        <v>636000</v>
      </c>
      <c r="BE40" s="680"/>
      <c r="BF40" s="683"/>
      <c r="BG40" s="686"/>
      <c r="BH40" s="687">
        <v>19701178.54</v>
      </c>
      <c r="BI40" s="688"/>
      <c r="BJ40" s="682"/>
      <c r="BK40" s="688"/>
      <c r="BL40" s="688"/>
      <c r="BM40" s="688"/>
      <c r="BN40" s="688"/>
      <c r="BO40" s="688"/>
      <c r="BP40" s="688"/>
      <c r="BQ40" s="688"/>
      <c r="BR40" s="689"/>
      <c r="BS40" s="690"/>
      <c r="BT40" s="688"/>
      <c r="BU40" s="688"/>
      <c r="BV40" s="688"/>
      <c r="BW40" s="688"/>
      <c r="BX40" s="688"/>
      <c r="BY40" s="688"/>
      <c r="BZ40" s="691">
        <v>0</v>
      </c>
      <c r="CA40" s="692">
        <v>19701178.54</v>
      </c>
      <c r="CB40" s="693" t="s">
        <v>93</v>
      </c>
      <c r="CC40" s="694">
        <v>901200109</v>
      </c>
      <c r="CD40" s="693"/>
      <c r="CE40" s="693"/>
      <c r="CF40" s="693"/>
      <c r="CG40" s="695">
        <v>6316990.88</v>
      </c>
      <c r="CH40" s="693"/>
      <c r="CI40" s="693"/>
      <c r="CJ40" s="693"/>
      <c r="CK40" s="693"/>
      <c r="CL40" s="693"/>
      <c r="CM40" s="693"/>
      <c r="CN40" s="693"/>
      <c r="CO40" s="693"/>
      <c r="CP40" s="693"/>
      <c r="CQ40" s="693"/>
      <c r="CR40" s="695">
        <v>127345</v>
      </c>
      <c r="CS40" s="693"/>
      <c r="CT40" s="693"/>
      <c r="CU40" s="695">
        <v>2040004</v>
      </c>
      <c r="CV40" s="695">
        <v>929800</v>
      </c>
      <c r="CW40" s="695">
        <v>2420733.31</v>
      </c>
      <c r="CX40" s="693"/>
      <c r="CY40" s="693"/>
      <c r="CZ40" s="693"/>
      <c r="DA40" s="695">
        <v>2657158.81</v>
      </c>
      <c r="DB40" s="695">
        <v>52734.39</v>
      </c>
      <c r="DC40" s="695">
        <v>105614.57999999999</v>
      </c>
      <c r="DD40" s="695">
        <v>1556190</v>
      </c>
      <c r="DE40" s="695">
        <v>533656.64</v>
      </c>
      <c r="DF40" s="693"/>
      <c r="DG40" s="695">
        <v>257886.68000000005</v>
      </c>
      <c r="DH40" s="695">
        <v>9311.47</v>
      </c>
      <c r="DI40" s="695">
        <v>54118.83999999998</v>
      </c>
      <c r="DJ40" s="695">
        <v>5111.45</v>
      </c>
      <c r="DK40" s="695">
        <v>46906</v>
      </c>
      <c r="DL40" s="696"/>
      <c r="DM40" s="695">
        <v>6727.09</v>
      </c>
      <c r="DN40" s="695">
        <v>573121</v>
      </c>
      <c r="DO40" s="693"/>
      <c r="DP40" s="693"/>
      <c r="DQ40" s="693"/>
      <c r="DR40" s="695">
        <v>48696.25</v>
      </c>
      <c r="DS40" s="693"/>
      <c r="DT40" s="693"/>
      <c r="DU40" s="695">
        <v>8876</v>
      </c>
      <c r="DV40" s="696"/>
      <c r="DW40" s="696"/>
      <c r="DX40" s="693"/>
      <c r="DY40" s="693"/>
      <c r="DZ40" s="693"/>
      <c r="EA40" s="693"/>
      <c r="EB40" s="693"/>
      <c r="EC40" s="693"/>
      <c r="ED40" s="695"/>
      <c r="EE40" s="695">
        <v>1935300</v>
      </c>
      <c r="EF40" s="695"/>
      <c r="EG40" s="696"/>
      <c r="EH40" s="693"/>
      <c r="EI40" s="697">
        <v>19686282.39</v>
      </c>
      <c r="EJ40" s="698"/>
      <c r="EK40" s="695">
        <v>90739.74</v>
      </c>
      <c r="EL40" s="698"/>
      <c r="EM40" s="698"/>
      <c r="EN40" s="698"/>
      <c r="EO40" s="698"/>
      <c r="EP40" s="698"/>
      <c r="EQ40" s="698"/>
      <c r="ER40" s="698"/>
      <c r="ES40" s="699"/>
      <c r="ET40" s="700"/>
      <c r="EU40" s="698"/>
      <c r="EV40" s="698"/>
      <c r="EW40" s="698"/>
      <c r="EX40" s="698"/>
      <c r="EY40" s="698"/>
      <c r="EZ40" s="698"/>
      <c r="FA40" s="698">
        <v>90739.74</v>
      </c>
      <c r="FB40" s="698">
        <v>19777022.13</v>
      </c>
      <c r="FC40" s="693">
        <f t="shared" si="0"/>
        <v>-0.0756104512720106</v>
      </c>
      <c r="FD40" s="693">
        <v>0</v>
      </c>
      <c r="FE40" s="693">
        <f t="shared" si="2"/>
        <v>0.3849698120648566</v>
      </c>
    </row>
    <row r="41" spans="3:33" ht="18.75">
      <c r="C41" s="610"/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0"/>
      <c r="T41" s="610"/>
      <c r="U41" s="610"/>
      <c r="V41" s="610"/>
      <c r="W41" s="611"/>
      <c r="X41" s="610"/>
      <c r="Y41" s="611"/>
      <c r="Z41" s="610"/>
      <c r="AA41" s="610"/>
      <c r="AB41" s="611"/>
      <c r="AC41" s="611"/>
      <c r="AD41" s="611"/>
      <c r="AE41" s="612"/>
      <c r="AF41" s="612"/>
      <c r="AG41" s="612"/>
    </row>
    <row r="42" spans="3:33" ht="18.75">
      <c r="C42" s="610"/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1"/>
      <c r="X42" s="610"/>
      <c r="Y42" s="611"/>
      <c r="Z42" s="610"/>
      <c r="AA42" s="610"/>
      <c r="AB42" s="611"/>
      <c r="AC42" s="611"/>
      <c r="AD42" s="613"/>
      <c r="AE42" s="612"/>
      <c r="AF42" s="612"/>
      <c r="AG42" s="612"/>
    </row>
    <row r="43" spans="3:33" ht="18.75">
      <c r="C43" s="610"/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0"/>
      <c r="T43" s="610"/>
      <c r="U43" s="610"/>
      <c r="V43" s="610"/>
      <c r="W43" s="611"/>
      <c r="X43" s="610"/>
      <c r="Y43" s="611"/>
      <c r="Z43" s="610"/>
      <c r="AA43" s="610"/>
      <c r="AB43" s="611"/>
      <c r="AC43" s="611"/>
      <c r="AD43" s="613"/>
      <c r="AE43" s="612"/>
      <c r="AF43" s="612"/>
      <c r="AG43" s="612"/>
    </row>
  </sheetData>
  <sheetProtection/>
  <mergeCells count="8">
    <mergeCell ref="FC3:FE3"/>
    <mergeCell ref="B1:AG1"/>
    <mergeCell ref="EJ4:EZ4"/>
    <mergeCell ref="BI4:BY4"/>
    <mergeCell ref="B3:CA3"/>
    <mergeCell ref="D4:BG4"/>
    <mergeCell ref="CB3:FB3"/>
    <mergeCell ref="CD4:EI4"/>
  </mergeCells>
  <printOptions/>
  <pageMargins left="0" right="0" top="0.82" bottom="0.3937007874015748" header="0.5118110236220472" footer="0.5118110236220472"/>
  <pageSetup horizontalDpi="600" verticalDpi="600" orientation="landscape" paperSize="9" scale="50" r:id="rId1"/>
  <headerFooter alignWithMargins="0">
    <oddHeader>&amp;Cหน้าที่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F10"/>
  <sheetViews>
    <sheetView zoomScale="124" zoomScaleNormal="124" zoomScalePageLayoutView="0" workbookViewId="0" topLeftCell="A1">
      <selection activeCell="A1" sqref="A1:O11"/>
    </sheetView>
  </sheetViews>
  <sheetFormatPr defaultColWidth="11.7109375" defaultRowHeight="12.75"/>
  <cols>
    <col min="1" max="1" width="24.140625" style="559" customWidth="1"/>
    <col min="2" max="20" width="11.7109375" style="562" customWidth="1"/>
    <col min="21" max="21" width="20.7109375" style="562" customWidth="1"/>
    <col min="22" max="22" width="11.7109375" style="559" customWidth="1"/>
    <col min="23" max="23" width="11.7109375" style="562" customWidth="1"/>
    <col min="24" max="24" width="11.7109375" style="559" customWidth="1"/>
    <col min="25" max="26" width="11.7109375" style="562" customWidth="1"/>
    <col min="27" max="29" width="11.7109375" style="559" customWidth="1"/>
    <col min="30" max="32" width="11.7109375" style="563" customWidth="1"/>
    <col min="33" max="16384" width="11.7109375" style="559" customWidth="1"/>
  </cols>
  <sheetData>
    <row r="1" spans="1:32" ht="18.75">
      <c r="A1" s="747" t="s">
        <v>56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</row>
    <row r="2" spans="1:22" ht="18.75">
      <c r="A2" s="560" t="s">
        <v>57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0"/>
    </row>
    <row r="3" spans="1:32" s="548" customFormat="1" ht="21">
      <c r="A3" s="702" t="s">
        <v>562</v>
      </c>
      <c r="B3" s="552"/>
      <c r="C3" s="552"/>
      <c r="D3" s="552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50"/>
      <c r="W3" s="549"/>
      <c r="X3" s="550"/>
      <c r="Y3" s="549"/>
      <c r="Z3" s="549"/>
      <c r="AA3" s="550"/>
      <c r="AB3" s="550"/>
      <c r="AC3" s="550"/>
      <c r="AD3" s="551"/>
      <c r="AE3" s="551"/>
      <c r="AF3" s="551"/>
    </row>
    <row r="4" spans="1:32" s="548" customFormat="1" ht="21">
      <c r="A4" s="552"/>
      <c r="B4" s="552"/>
      <c r="C4" s="552"/>
      <c r="D4" s="552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50"/>
      <c r="W4" s="549"/>
      <c r="X4" s="550"/>
      <c r="Y4" s="549"/>
      <c r="Z4" s="549"/>
      <c r="AA4" s="550"/>
      <c r="AB4" s="550"/>
      <c r="AC4" s="550"/>
      <c r="AD4" s="551"/>
      <c r="AE4" s="551"/>
      <c r="AF4" s="551"/>
    </row>
    <row r="5" spans="1:32" s="548" customFormat="1" ht="21">
      <c r="A5" s="552" t="s">
        <v>555</v>
      </c>
      <c r="B5" s="552" t="s">
        <v>372</v>
      </c>
      <c r="C5" s="552" t="s">
        <v>563</v>
      </c>
      <c r="D5" s="552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50"/>
      <c r="W5" s="549"/>
      <c r="X5" s="550"/>
      <c r="Y5" s="549"/>
      <c r="Z5" s="549"/>
      <c r="AA5" s="550"/>
      <c r="AB5" s="550"/>
      <c r="AC5" s="550"/>
      <c r="AD5" s="551"/>
      <c r="AE5" s="551"/>
      <c r="AF5" s="551"/>
    </row>
    <row r="6" spans="1:32" s="548" customFormat="1" ht="21">
      <c r="A6" s="552"/>
      <c r="B6" s="552"/>
      <c r="C6" s="552" t="s">
        <v>564</v>
      </c>
      <c r="D6" s="552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50"/>
      <c r="W6" s="549"/>
      <c r="X6" s="550"/>
      <c r="Y6" s="549"/>
      <c r="Z6" s="549"/>
      <c r="AA6" s="550"/>
      <c r="AB6" s="550"/>
      <c r="AC6" s="550"/>
      <c r="AD6" s="551"/>
      <c r="AE6" s="551"/>
      <c r="AF6" s="551"/>
    </row>
    <row r="7" spans="1:32" s="548" customFormat="1" ht="21">
      <c r="A7" s="552" t="s">
        <v>556</v>
      </c>
      <c r="B7" s="552" t="s">
        <v>372</v>
      </c>
      <c r="C7" s="552" t="s">
        <v>557</v>
      </c>
      <c r="D7" s="552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50"/>
      <c r="W7" s="549"/>
      <c r="X7" s="550"/>
      <c r="Y7" s="549"/>
      <c r="Z7" s="549"/>
      <c r="AA7" s="550"/>
      <c r="AB7" s="550"/>
      <c r="AC7" s="550"/>
      <c r="AD7" s="551"/>
      <c r="AE7" s="551"/>
      <c r="AF7" s="551"/>
    </row>
    <row r="8" spans="1:32" s="548" customFormat="1" ht="21">
      <c r="A8" s="552" t="s">
        <v>378</v>
      </c>
      <c r="B8" s="552" t="s">
        <v>372</v>
      </c>
      <c r="C8" s="552" t="s">
        <v>561</v>
      </c>
      <c r="D8" s="552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50"/>
      <c r="W8" s="549"/>
      <c r="X8" s="550"/>
      <c r="Y8" s="549"/>
      <c r="Z8" s="549"/>
      <c r="AA8" s="550"/>
      <c r="AB8" s="550"/>
      <c r="AC8" s="550"/>
      <c r="AD8" s="551"/>
      <c r="AE8" s="551"/>
      <c r="AF8" s="551"/>
    </row>
    <row r="9" ht="18.75">
      <c r="C9" s="701" t="s">
        <v>565</v>
      </c>
    </row>
    <row r="10" ht="18.75">
      <c r="C10" s="701" t="s">
        <v>566</v>
      </c>
    </row>
  </sheetData>
  <sheetProtection/>
  <printOptions/>
  <pageMargins left="0.63" right="0" top="0.9448818897637796" bottom="0.3937007874015748" header="0.5118110236220472" footer="0.5118110236220472"/>
  <pageSetup horizontalDpi="600" verticalDpi="600" orientation="landscape" paperSize="9" scale="80" r:id="rId1"/>
  <headerFooter alignWithMargins="0">
    <oddHeader>&amp;Cหน้าที่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65"/>
  <sheetViews>
    <sheetView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4" sqref="L34"/>
    </sheetView>
  </sheetViews>
  <sheetFormatPr defaultColWidth="9.140625" defaultRowHeight="12.75"/>
  <cols>
    <col min="1" max="1" width="50.421875" style="11" customWidth="1"/>
    <col min="2" max="2" width="16.7109375" style="13" customWidth="1"/>
    <col min="3" max="4" width="17.00390625" style="13" bestFit="1" customWidth="1"/>
    <col min="5" max="5" width="37.7109375" style="703" customWidth="1"/>
    <col min="6" max="6" width="18.8515625" style="13" customWidth="1"/>
    <col min="7" max="7" width="17.140625" style="13" customWidth="1"/>
    <col min="8" max="8" width="18.28125" style="13" customWidth="1"/>
    <col min="9" max="9" width="16.8515625" style="720" bestFit="1" customWidth="1"/>
    <col min="10" max="10" width="19.00390625" style="720" customWidth="1"/>
    <col min="11" max="11" width="15.7109375" style="720" bestFit="1" customWidth="1"/>
    <col min="12" max="16384" width="9.140625" style="11" customWidth="1"/>
  </cols>
  <sheetData>
    <row r="1" spans="1:11" ht="23.25">
      <c r="A1" s="812" t="s">
        <v>56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</row>
    <row r="2" ht="23.25">
      <c r="A2" s="12" t="s">
        <v>63</v>
      </c>
    </row>
    <row r="3" ht="24" thickBot="1">
      <c r="J3" s="720" t="s">
        <v>64</v>
      </c>
    </row>
    <row r="4" spans="1:11" ht="23.25">
      <c r="A4" s="818" t="s">
        <v>67</v>
      </c>
      <c r="B4" s="813" t="s">
        <v>66</v>
      </c>
      <c r="C4" s="813"/>
      <c r="D4" s="814"/>
      <c r="E4" s="820" t="s">
        <v>65</v>
      </c>
      <c r="F4" s="821"/>
      <c r="G4" s="821"/>
      <c r="H4" s="822"/>
      <c r="I4" s="815" t="s">
        <v>38</v>
      </c>
      <c r="J4" s="816"/>
      <c r="K4" s="817"/>
    </row>
    <row r="5" spans="1:11" ht="24" thickBot="1">
      <c r="A5" s="819"/>
      <c r="B5" s="544" t="s">
        <v>58</v>
      </c>
      <c r="C5" s="544" t="s">
        <v>59</v>
      </c>
      <c r="D5" s="545" t="s">
        <v>7</v>
      </c>
      <c r="E5" s="704"/>
      <c r="F5" s="546" t="s">
        <v>58</v>
      </c>
      <c r="G5" s="544" t="s">
        <v>59</v>
      </c>
      <c r="H5" s="544" t="s">
        <v>7</v>
      </c>
      <c r="I5" s="721" t="s">
        <v>58</v>
      </c>
      <c r="J5" s="722" t="s">
        <v>59</v>
      </c>
      <c r="K5" s="723" t="s">
        <v>24</v>
      </c>
    </row>
    <row r="6" spans="1:11" ht="24" thickBot="1">
      <c r="A6" s="707" t="s">
        <v>482</v>
      </c>
      <c r="B6" s="708"/>
      <c r="C6" s="709">
        <v>5292.38</v>
      </c>
      <c r="D6" s="710">
        <f>SUM(B6:C6)</f>
        <v>5292.38</v>
      </c>
      <c r="E6" s="711"/>
      <c r="F6" s="710"/>
      <c r="G6" s="710"/>
      <c r="H6" s="710">
        <f>SUM(F6:G6)</f>
        <v>0</v>
      </c>
      <c r="I6" s="721"/>
      <c r="J6" s="722"/>
      <c r="K6" s="723"/>
    </row>
    <row r="7" spans="1:11" ht="24" thickBot="1">
      <c r="A7" s="712" t="s">
        <v>462</v>
      </c>
      <c r="B7" s="538"/>
      <c r="C7" s="713">
        <v>704412324</v>
      </c>
      <c r="D7" s="537">
        <f aca="true" t="shared" si="0" ref="D7:D33">SUM(B7:C7)</f>
        <v>704412324</v>
      </c>
      <c r="E7" s="714" t="s">
        <v>462</v>
      </c>
      <c r="F7" s="581"/>
      <c r="G7" s="581">
        <v>677932168</v>
      </c>
      <c r="H7" s="710">
        <f aca="true" t="shared" si="1" ref="H7:H33">SUM(F7:G7)</f>
        <v>677932168</v>
      </c>
      <c r="I7" s="721"/>
      <c r="J7" s="722">
        <f>SUM(C7-G7)*100/G7</f>
        <v>3.9060185148199076</v>
      </c>
      <c r="K7" s="723">
        <f aca="true" t="shared" si="2" ref="K7:K33">SUM(D7-H7)*100/H7</f>
        <v>3.9060185148199076</v>
      </c>
    </row>
    <row r="8" spans="1:11" ht="24" thickBot="1">
      <c r="A8" s="712" t="s">
        <v>463</v>
      </c>
      <c r="B8" s="538"/>
      <c r="C8" s="713">
        <v>106771999</v>
      </c>
      <c r="D8" s="537">
        <f t="shared" si="0"/>
        <v>106771999</v>
      </c>
      <c r="E8" s="714" t="s">
        <v>463</v>
      </c>
      <c r="F8" s="581"/>
      <c r="G8" s="581">
        <v>118993732</v>
      </c>
      <c r="H8" s="710">
        <f t="shared" si="1"/>
        <v>118993732</v>
      </c>
      <c r="I8" s="721"/>
      <c r="J8" s="722">
        <f>SUM(C8-G8)*100/G8</f>
        <v>-10.270904857408793</v>
      </c>
      <c r="K8" s="723">
        <f t="shared" si="2"/>
        <v>-10.270904857408793</v>
      </c>
    </row>
    <row r="9" spans="1:11" ht="24" thickBot="1">
      <c r="A9" s="712" t="s">
        <v>114</v>
      </c>
      <c r="B9" s="538"/>
      <c r="C9" s="713">
        <v>2781021.4</v>
      </c>
      <c r="D9" s="537">
        <f t="shared" si="0"/>
        <v>2781021.4</v>
      </c>
      <c r="E9" s="714" t="s">
        <v>114</v>
      </c>
      <c r="F9" s="581"/>
      <c r="G9" s="581">
        <v>2066281.5899999999</v>
      </c>
      <c r="H9" s="710">
        <f t="shared" si="1"/>
        <v>2066281.5899999999</v>
      </c>
      <c r="I9" s="721"/>
      <c r="J9" s="722">
        <f>SUM(C9-G9)*100/G9</f>
        <v>34.59062953757431</v>
      </c>
      <c r="K9" s="723">
        <f t="shared" si="2"/>
        <v>34.59062953757431</v>
      </c>
    </row>
    <row r="10" spans="1:11" ht="24" thickBot="1">
      <c r="A10" s="712" t="s">
        <v>480</v>
      </c>
      <c r="B10" s="538"/>
      <c r="C10" s="713">
        <v>158.77</v>
      </c>
      <c r="D10" s="537">
        <f t="shared" si="0"/>
        <v>158.77</v>
      </c>
      <c r="E10" s="714"/>
      <c r="F10" s="581"/>
      <c r="G10" s="581"/>
      <c r="H10" s="710">
        <f t="shared" si="1"/>
        <v>0</v>
      </c>
      <c r="I10" s="721"/>
      <c r="J10" s="722">
        <v>100</v>
      </c>
      <c r="K10" s="723">
        <v>100</v>
      </c>
    </row>
    <row r="11" spans="1:11" ht="24" thickBot="1">
      <c r="A11" s="712" t="s">
        <v>464</v>
      </c>
      <c r="B11" s="538"/>
      <c r="C11" s="713">
        <v>40586989</v>
      </c>
      <c r="D11" s="537">
        <f t="shared" si="0"/>
        <v>40586989</v>
      </c>
      <c r="E11" s="714" t="s">
        <v>464</v>
      </c>
      <c r="F11" s="581"/>
      <c r="G11" s="581">
        <v>35838151</v>
      </c>
      <c r="H11" s="710">
        <f t="shared" si="1"/>
        <v>35838151</v>
      </c>
      <c r="I11" s="721"/>
      <c r="J11" s="722">
        <f aca="true" t="shared" si="3" ref="J11:J16">SUM(C11-G11)*100/G11</f>
        <v>13.250789640347238</v>
      </c>
      <c r="K11" s="723">
        <f t="shared" si="2"/>
        <v>13.250789640347238</v>
      </c>
    </row>
    <row r="12" spans="1:11" ht="24" thickBot="1">
      <c r="A12" s="712" t="s">
        <v>465</v>
      </c>
      <c r="B12" s="538"/>
      <c r="C12" s="713">
        <v>3396048.39</v>
      </c>
      <c r="D12" s="537">
        <f t="shared" si="0"/>
        <v>3396048.39</v>
      </c>
      <c r="E12" s="714" t="s">
        <v>465</v>
      </c>
      <c r="F12" s="581"/>
      <c r="G12" s="581">
        <v>4594983.87</v>
      </c>
      <c r="H12" s="710">
        <f t="shared" si="1"/>
        <v>4594983.87</v>
      </c>
      <c r="I12" s="721"/>
      <c r="J12" s="722">
        <f t="shared" si="3"/>
        <v>-26.092267435968168</v>
      </c>
      <c r="K12" s="723">
        <f t="shared" si="2"/>
        <v>-26.092267435968168</v>
      </c>
    </row>
    <row r="13" spans="1:11" ht="24" thickBot="1">
      <c r="A13" s="712" t="s">
        <v>115</v>
      </c>
      <c r="B13" s="538"/>
      <c r="C13" s="713">
        <v>26029</v>
      </c>
      <c r="D13" s="537">
        <f t="shared" si="0"/>
        <v>26029</v>
      </c>
      <c r="E13" s="714" t="s">
        <v>115</v>
      </c>
      <c r="F13" s="581"/>
      <c r="G13" s="581">
        <v>13110</v>
      </c>
      <c r="H13" s="710">
        <f t="shared" si="1"/>
        <v>13110</v>
      </c>
      <c r="I13" s="721"/>
      <c r="J13" s="722">
        <f t="shared" si="3"/>
        <v>98.54309687261632</v>
      </c>
      <c r="K13" s="723">
        <f t="shared" si="2"/>
        <v>98.54309687261632</v>
      </c>
    </row>
    <row r="14" spans="1:11" ht="30.75" thickBot="1">
      <c r="A14" s="712" t="s">
        <v>116</v>
      </c>
      <c r="B14" s="538"/>
      <c r="C14" s="713">
        <v>70464849.44</v>
      </c>
      <c r="D14" s="537">
        <f t="shared" si="0"/>
        <v>70464849.44</v>
      </c>
      <c r="E14" s="714" t="s">
        <v>116</v>
      </c>
      <c r="F14" s="581"/>
      <c r="G14" s="581">
        <v>77467984.03</v>
      </c>
      <c r="H14" s="710">
        <f t="shared" si="1"/>
        <v>77467984.03</v>
      </c>
      <c r="I14" s="721"/>
      <c r="J14" s="722">
        <f t="shared" si="3"/>
        <v>-9.040037220134698</v>
      </c>
      <c r="K14" s="723">
        <f t="shared" si="2"/>
        <v>-9.040037220134698</v>
      </c>
    </row>
    <row r="15" spans="1:11" ht="30.75" thickBot="1">
      <c r="A15" s="712" t="s">
        <v>466</v>
      </c>
      <c r="B15" s="538"/>
      <c r="C15" s="713">
        <v>33923202.11</v>
      </c>
      <c r="D15" s="537">
        <f t="shared" si="0"/>
        <v>33923202.11</v>
      </c>
      <c r="E15" s="714" t="s">
        <v>466</v>
      </c>
      <c r="F15" s="581"/>
      <c r="G15" s="581">
        <v>34472195.18000002</v>
      </c>
      <c r="H15" s="710">
        <f t="shared" si="1"/>
        <v>34472195.18000002</v>
      </c>
      <c r="I15" s="721"/>
      <c r="J15" s="722">
        <f t="shared" si="3"/>
        <v>-1.5925677698603187</v>
      </c>
      <c r="K15" s="723">
        <f t="shared" si="2"/>
        <v>-1.5925677698603187</v>
      </c>
    </row>
    <row r="16" spans="1:11" ht="30.75" thickBot="1">
      <c r="A16" s="712" t="s">
        <v>467</v>
      </c>
      <c r="B16" s="538"/>
      <c r="C16" s="713">
        <v>1306490</v>
      </c>
      <c r="D16" s="537">
        <f t="shared" si="0"/>
        <v>1306490</v>
      </c>
      <c r="E16" s="714" t="s">
        <v>467</v>
      </c>
      <c r="F16" s="581"/>
      <c r="G16" s="581">
        <v>1391500</v>
      </c>
      <c r="H16" s="710">
        <f t="shared" si="1"/>
        <v>1391500</v>
      </c>
      <c r="I16" s="721"/>
      <c r="J16" s="722">
        <f t="shared" si="3"/>
        <v>-6.109234638878908</v>
      </c>
      <c r="K16" s="723">
        <f t="shared" si="2"/>
        <v>-6.109234638878908</v>
      </c>
    </row>
    <row r="17" spans="1:11" ht="24" thickBot="1">
      <c r="A17" s="712" t="s">
        <v>117</v>
      </c>
      <c r="B17" s="538"/>
      <c r="C17" s="713">
        <v>124382.73</v>
      </c>
      <c r="D17" s="537">
        <f t="shared" si="0"/>
        <v>124382.73</v>
      </c>
      <c r="E17" s="714"/>
      <c r="F17" s="581"/>
      <c r="G17" s="581"/>
      <c r="H17" s="710">
        <f t="shared" si="1"/>
        <v>0</v>
      </c>
      <c r="I17" s="721"/>
      <c r="J17" s="722">
        <v>100</v>
      </c>
      <c r="K17" s="723">
        <v>100</v>
      </c>
    </row>
    <row r="18" spans="1:11" ht="24" thickBot="1">
      <c r="A18" s="712" t="s">
        <v>470</v>
      </c>
      <c r="B18" s="713">
        <v>79760.31</v>
      </c>
      <c r="C18" s="538"/>
      <c r="D18" s="537">
        <f t="shared" si="0"/>
        <v>79760.31</v>
      </c>
      <c r="E18" s="714" t="s">
        <v>470</v>
      </c>
      <c r="F18" s="581">
        <v>79760.33</v>
      </c>
      <c r="G18" s="537"/>
      <c r="H18" s="710">
        <f t="shared" si="1"/>
        <v>79760.33</v>
      </c>
      <c r="I18" s="721">
        <f aca="true" t="shared" si="4" ref="I18:I31">SUM(B18-F18)*100/F18</f>
        <v>-2.5075121936023253E-05</v>
      </c>
      <c r="J18" s="722"/>
      <c r="K18" s="723">
        <f t="shared" si="2"/>
        <v>-2.5075121936023253E-05</v>
      </c>
    </row>
    <row r="19" spans="1:11" ht="24" thickBot="1">
      <c r="A19" s="712" t="s">
        <v>471</v>
      </c>
      <c r="B19" s="713">
        <v>236453.85000000003</v>
      </c>
      <c r="C19" s="538"/>
      <c r="D19" s="537">
        <f t="shared" si="0"/>
        <v>236453.85000000003</v>
      </c>
      <c r="E19" s="714" t="s">
        <v>471</v>
      </c>
      <c r="F19" s="581">
        <v>236453.86000000004</v>
      </c>
      <c r="G19" s="537"/>
      <c r="H19" s="710">
        <f t="shared" si="1"/>
        <v>236453.86000000004</v>
      </c>
      <c r="I19" s="721">
        <f t="shared" si="4"/>
        <v>-4.229154901219724E-06</v>
      </c>
      <c r="J19" s="722"/>
      <c r="K19" s="723">
        <f t="shared" si="2"/>
        <v>-4.229154901219724E-06</v>
      </c>
    </row>
    <row r="20" spans="1:11" ht="24" thickBot="1">
      <c r="A20" s="712" t="s">
        <v>472</v>
      </c>
      <c r="B20" s="713">
        <v>17080.899999999998</v>
      </c>
      <c r="C20" s="538"/>
      <c r="D20" s="537">
        <f t="shared" si="0"/>
        <v>17080.899999999998</v>
      </c>
      <c r="E20" s="714" t="s">
        <v>472</v>
      </c>
      <c r="F20" s="581">
        <v>17080.89</v>
      </c>
      <c r="G20" s="537"/>
      <c r="H20" s="710">
        <f t="shared" si="1"/>
        <v>17080.89</v>
      </c>
      <c r="I20" s="721">
        <f t="shared" si="4"/>
        <v>5.85449587135055E-05</v>
      </c>
      <c r="J20" s="722"/>
      <c r="K20" s="723">
        <f t="shared" si="2"/>
        <v>5.85449587135055E-05</v>
      </c>
    </row>
    <row r="21" spans="1:11" ht="24" thickBot="1">
      <c r="A21" s="712" t="s">
        <v>473</v>
      </c>
      <c r="B21" s="713">
        <v>65002.32</v>
      </c>
      <c r="C21" s="538"/>
      <c r="D21" s="537">
        <f t="shared" si="0"/>
        <v>65002.32</v>
      </c>
      <c r="E21" s="714" t="s">
        <v>473</v>
      </c>
      <c r="F21" s="581">
        <v>65002.32</v>
      </c>
      <c r="G21" s="537"/>
      <c r="H21" s="710">
        <f t="shared" si="1"/>
        <v>65002.32</v>
      </c>
      <c r="I21" s="721">
        <f t="shared" si="4"/>
        <v>0</v>
      </c>
      <c r="J21" s="722"/>
      <c r="K21" s="723">
        <f t="shared" si="2"/>
        <v>0</v>
      </c>
    </row>
    <row r="22" spans="1:11" ht="30.75" thickBot="1">
      <c r="A22" s="712" t="s">
        <v>475</v>
      </c>
      <c r="B22" s="713">
        <v>670000</v>
      </c>
      <c r="C22" s="538"/>
      <c r="D22" s="537">
        <f t="shared" si="0"/>
        <v>670000</v>
      </c>
      <c r="E22" s="714" t="s">
        <v>475</v>
      </c>
      <c r="F22" s="581">
        <v>670000</v>
      </c>
      <c r="G22" s="537"/>
      <c r="H22" s="710">
        <f t="shared" si="1"/>
        <v>670000</v>
      </c>
      <c r="I22" s="721">
        <f t="shared" si="4"/>
        <v>0</v>
      </c>
      <c r="J22" s="722"/>
      <c r="K22" s="723">
        <f t="shared" si="2"/>
        <v>0</v>
      </c>
    </row>
    <row r="23" spans="1:11" ht="24" thickBot="1">
      <c r="A23" s="712" t="s">
        <v>477</v>
      </c>
      <c r="B23" s="713">
        <v>1937.41</v>
      </c>
      <c r="C23" s="538"/>
      <c r="D23" s="537">
        <f t="shared" si="0"/>
        <v>1937.41</v>
      </c>
      <c r="E23" s="714" t="s">
        <v>477</v>
      </c>
      <c r="F23" s="581">
        <v>1937.41</v>
      </c>
      <c r="G23" s="537"/>
      <c r="H23" s="710">
        <f t="shared" si="1"/>
        <v>1937.41</v>
      </c>
      <c r="I23" s="721">
        <f t="shared" si="4"/>
        <v>0</v>
      </c>
      <c r="J23" s="722"/>
      <c r="K23" s="723">
        <f t="shared" si="2"/>
        <v>0</v>
      </c>
    </row>
    <row r="24" spans="1:11" ht="30.75" thickBot="1">
      <c r="A24" s="712" t="s">
        <v>478</v>
      </c>
      <c r="B24" s="713">
        <v>20249.999999999996</v>
      </c>
      <c r="C24" s="537"/>
      <c r="D24" s="537">
        <f t="shared" si="0"/>
        <v>20249.999999999996</v>
      </c>
      <c r="E24" s="714" t="s">
        <v>478</v>
      </c>
      <c r="F24" s="581">
        <v>20249.999999999996</v>
      </c>
      <c r="G24" s="537"/>
      <c r="H24" s="710">
        <f t="shared" si="1"/>
        <v>20249.999999999996</v>
      </c>
      <c r="I24" s="721">
        <f t="shared" si="4"/>
        <v>0</v>
      </c>
      <c r="J24" s="722"/>
      <c r="K24" s="723">
        <f t="shared" si="2"/>
        <v>0</v>
      </c>
    </row>
    <row r="25" spans="1:11" ht="24" thickBot="1">
      <c r="A25" s="712" t="s">
        <v>481</v>
      </c>
      <c r="B25" s="538"/>
      <c r="C25" s="713">
        <v>3318000</v>
      </c>
      <c r="D25" s="537">
        <f t="shared" si="0"/>
        <v>3318000</v>
      </c>
      <c r="E25" s="714"/>
      <c r="F25" s="581"/>
      <c r="G25" s="537"/>
      <c r="H25" s="710">
        <f t="shared" si="1"/>
        <v>0</v>
      </c>
      <c r="I25" s="721"/>
      <c r="J25" s="722">
        <v>100</v>
      </c>
      <c r="K25" s="723">
        <v>100</v>
      </c>
    </row>
    <row r="26" spans="1:11" ht="24" thickBot="1">
      <c r="A26" s="712" t="s">
        <v>474</v>
      </c>
      <c r="B26" s="713">
        <v>652.82</v>
      </c>
      <c r="C26" s="537"/>
      <c r="D26" s="537">
        <f t="shared" si="0"/>
        <v>652.82</v>
      </c>
      <c r="E26" s="714" t="s">
        <v>474</v>
      </c>
      <c r="F26" s="581">
        <v>2589.9999999999995</v>
      </c>
      <c r="G26" s="537"/>
      <c r="H26" s="710">
        <f t="shared" si="1"/>
        <v>2589.9999999999995</v>
      </c>
      <c r="I26" s="721">
        <f t="shared" si="4"/>
        <v>-74.79459459459459</v>
      </c>
      <c r="J26" s="722"/>
      <c r="K26" s="723">
        <f t="shared" si="2"/>
        <v>-74.79459459459459</v>
      </c>
    </row>
    <row r="27" spans="1:11" ht="30.75" thickBot="1">
      <c r="A27" s="712" t="s">
        <v>475</v>
      </c>
      <c r="B27" s="713">
        <v>25205.480000000003</v>
      </c>
      <c r="C27" s="537"/>
      <c r="D27" s="537">
        <f t="shared" si="0"/>
        <v>25205.480000000003</v>
      </c>
      <c r="E27" s="714" t="s">
        <v>475</v>
      </c>
      <c r="F27" s="581">
        <v>99999.99999999999</v>
      </c>
      <c r="G27" s="537"/>
      <c r="H27" s="710">
        <f t="shared" si="1"/>
        <v>99999.99999999999</v>
      </c>
      <c r="I27" s="721">
        <f t="shared" si="4"/>
        <v>-74.79452</v>
      </c>
      <c r="J27" s="722"/>
      <c r="K27" s="723">
        <f t="shared" si="2"/>
        <v>-74.79452</v>
      </c>
    </row>
    <row r="28" spans="1:11" ht="30.75" thickBot="1">
      <c r="A28" s="712" t="s">
        <v>476</v>
      </c>
      <c r="B28" s="713">
        <v>4536.9800000000005</v>
      </c>
      <c r="C28" s="540"/>
      <c r="D28" s="537">
        <f t="shared" si="0"/>
        <v>4536.9800000000005</v>
      </c>
      <c r="E28" s="714" t="s">
        <v>476</v>
      </c>
      <c r="F28" s="581">
        <v>18000</v>
      </c>
      <c r="G28" s="537"/>
      <c r="H28" s="710">
        <f t="shared" si="1"/>
        <v>18000</v>
      </c>
      <c r="I28" s="721">
        <f t="shared" si="4"/>
        <v>-74.79455555555556</v>
      </c>
      <c r="J28" s="722"/>
      <c r="K28" s="723">
        <f t="shared" si="2"/>
        <v>-74.79455555555556</v>
      </c>
    </row>
    <row r="29" spans="1:11" ht="24" thickBot="1">
      <c r="A29" s="712" t="s">
        <v>477</v>
      </c>
      <c r="B29" s="713">
        <v>3031.87</v>
      </c>
      <c r="C29" s="540"/>
      <c r="D29" s="537">
        <f t="shared" si="0"/>
        <v>3031.87</v>
      </c>
      <c r="E29" s="714" t="s">
        <v>477</v>
      </c>
      <c r="F29" s="581">
        <v>12028.61</v>
      </c>
      <c r="G29" s="537"/>
      <c r="H29" s="710">
        <f t="shared" si="1"/>
        <v>12028.61</v>
      </c>
      <c r="I29" s="721">
        <f t="shared" si="4"/>
        <v>-74.79451075394414</v>
      </c>
      <c r="J29" s="722"/>
      <c r="K29" s="723">
        <f t="shared" si="2"/>
        <v>-74.79451075394414</v>
      </c>
    </row>
    <row r="30" spans="1:11" ht="30.75" thickBot="1">
      <c r="A30" s="712" t="s">
        <v>478</v>
      </c>
      <c r="B30" s="713">
        <v>42333.43</v>
      </c>
      <c r="C30" s="540"/>
      <c r="D30" s="537">
        <f t="shared" si="0"/>
        <v>42333.43</v>
      </c>
      <c r="E30" s="714" t="s">
        <v>478</v>
      </c>
      <c r="F30" s="581">
        <v>167953.3</v>
      </c>
      <c r="G30" s="537"/>
      <c r="H30" s="710">
        <f t="shared" si="1"/>
        <v>167953.3</v>
      </c>
      <c r="I30" s="721">
        <f t="shared" si="4"/>
        <v>-74.79452323949575</v>
      </c>
      <c r="J30" s="722"/>
      <c r="K30" s="723">
        <f t="shared" si="2"/>
        <v>-74.79452323949575</v>
      </c>
    </row>
    <row r="31" spans="1:11" ht="24" thickBot="1">
      <c r="A31" s="712" t="s">
        <v>479</v>
      </c>
      <c r="B31" s="713">
        <v>141780.84</v>
      </c>
      <c r="C31" s="540"/>
      <c r="D31" s="537">
        <f t="shared" si="0"/>
        <v>141780.84</v>
      </c>
      <c r="E31" s="714" t="s">
        <v>479</v>
      </c>
      <c r="F31" s="715">
        <v>562500.0000000006</v>
      </c>
      <c r="G31" s="537"/>
      <c r="H31" s="710">
        <f t="shared" si="1"/>
        <v>562500.0000000006</v>
      </c>
      <c r="I31" s="721">
        <f t="shared" si="4"/>
        <v>-74.79451733333336</v>
      </c>
      <c r="J31" s="722"/>
      <c r="K31" s="723">
        <f t="shared" si="2"/>
        <v>-74.79451733333336</v>
      </c>
    </row>
    <row r="32" spans="1:11" ht="24" thickBot="1">
      <c r="A32" s="582"/>
      <c r="B32" s="541"/>
      <c r="C32" s="540"/>
      <c r="D32" s="537">
        <f t="shared" si="0"/>
        <v>0</v>
      </c>
      <c r="E32" s="714" t="s">
        <v>469</v>
      </c>
      <c r="F32" s="715"/>
      <c r="G32" s="715">
        <v>3000</v>
      </c>
      <c r="H32" s="710">
        <f t="shared" si="1"/>
        <v>3000</v>
      </c>
      <c r="I32" s="721"/>
      <c r="J32" s="722">
        <f>SUM(C32-G32)*100/G32</f>
        <v>-100</v>
      </c>
      <c r="K32" s="723">
        <f t="shared" si="2"/>
        <v>-100</v>
      </c>
    </row>
    <row r="33" spans="1:11" ht="23.25">
      <c r="A33" s="716"/>
      <c r="B33" s="542"/>
      <c r="C33" s="543"/>
      <c r="D33" s="717">
        <f t="shared" si="0"/>
        <v>0</v>
      </c>
      <c r="E33" s="718" t="s">
        <v>468</v>
      </c>
      <c r="F33" s="719"/>
      <c r="G33" s="719">
        <v>340545.3</v>
      </c>
      <c r="H33" s="710">
        <f t="shared" si="1"/>
        <v>340545.3</v>
      </c>
      <c r="I33" s="721"/>
      <c r="J33" s="722">
        <f>SUM(C33-G33)*100/G33</f>
        <v>-100</v>
      </c>
      <c r="K33" s="723">
        <f t="shared" si="2"/>
        <v>-100</v>
      </c>
    </row>
    <row r="34" spans="1:11" ht="24.75" thickBot="1">
      <c r="A34" s="14" t="s">
        <v>7</v>
      </c>
      <c r="B34" s="539">
        <f>SUM(B6:B33)</f>
        <v>1308026.2100000002</v>
      </c>
      <c r="C34" s="539">
        <f>SUM(C6:C33)</f>
        <v>967116786.2199999</v>
      </c>
      <c r="D34" s="539">
        <f>SUM(D6:D33)</f>
        <v>968424812.43</v>
      </c>
      <c r="E34" s="705"/>
      <c r="F34" s="539">
        <f>SUM(F6:F33)</f>
        <v>1953556.7200000007</v>
      </c>
      <c r="G34" s="539">
        <f>SUM(G6:G33)</f>
        <v>953113650.97</v>
      </c>
      <c r="H34" s="539">
        <f>SUM(H6:H33)</f>
        <v>955067207.69</v>
      </c>
      <c r="I34" s="724"/>
      <c r="J34" s="725"/>
      <c r="K34" s="726"/>
    </row>
    <row r="35" spans="1:11" ht="24.75" thickTop="1">
      <c r="A35" s="15"/>
      <c r="B35" s="16"/>
      <c r="C35" s="16"/>
      <c r="D35" s="16"/>
      <c r="E35" s="706"/>
      <c r="F35" s="16"/>
      <c r="G35" s="16"/>
      <c r="H35" s="16"/>
      <c r="I35" s="727"/>
      <c r="J35" s="728"/>
      <c r="K35" s="727"/>
    </row>
    <row r="36" spans="1:3" ht="23.25">
      <c r="A36" s="343" t="s">
        <v>379</v>
      </c>
      <c r="B36" s="342"/>
      <c r="C36" s="342"/>
    </row>
    <row r="37" spans="1:3" ht="23.25">
      <c r="A37" s="342" t="s">
        <v>380</v>
      </c>
      <c r="B37" s="342"/>
      <c r="C37" s="342"/>
    </row>
    <row r="38" spans="1:3" ht="23.25">
      <c r="A38" s="342"/>
      <c r="B38" s="342"/>
      <c r="C38" s="342"/>
    </row>
    <row r="39" spans="1:3" ht="23.25">
      <c r="A39" s="340" t="s">
        <v>377</v>
      </c>
      <c r="B39" s="342"/>
      <c r="C39" s="342"/>
    </row>
    <row r="40" spans="1:3" ht="23.25">
      <c r="A40" s="342"/>
      <c r="B40" s="342"/>
      <c r="C40" s="342"/>
    </row>
    <row r="41" spans="1:3" ht="23.25">
      <c r="A41" s="344" t="s">
        <v>381</v>
      </c>
      <c r="B41" s="345" t="s">
        <v>372</v>
      </c>
      <c r="C41" s="344" t="s">
        <v>382</v>
      </c>
    </row>
    <row r="42" spans="1:3" ht="23.25">
      <c r="A42" s="342"/>
      <c r="B42" s="342"/>
      <c r="C42" s="344" t="s">
        <v>429</v>
      </c>
    </row>
    <row r="43" spans="1:3" ht="23.25">
      <c r="A43" s="342"/>
      <c r="B43" s="342"/>
      <c r="C43" s="344" t="s">
        <v>430</v>
      </c>
    </row>
    <row r="45" ht="23.25">
      <c r="B45" s="11"/>
    </row>
    <row r="46" ht="23.25">
      <c r="B46" s="11"/>
    </row>
    <row r="47" ht="23.25">
      <c r="B47" s="11"/>
    </row>
    <row r="48" ht="23.25">
      <c r="B48" s="11"/>
    </row>
    <row r="49" ht="23.25">
      <c r="B49" s="11"/>
    </row>
    <row r="50" ht="23.25">
      <c r="B50" s="11"/>
    </row>
    <row r="51" ht="23.25">
      <c r="B51" s="11"/>
    </row>
    <row r="52" ht="23.25">
      <c r="B52" s="11"/>
    </row>
    <row r="53" ht="23.25">
      <c r="B53" s="11"/>
    </row>
    <row r="54" ht="23.25">
      <c r="B54" s="11"/>
    </row>
    <row r="55" ht="23.25">
      <c r="B55" s="11"/>
    </row>
    <row r="56" ht="23.25">
      <c r="B56" s="11"/>
    </row>
    <row r="57" ht="23.25">
      <c r="B57" s="11"/>
    </row>
    <row r="58" ht="23.25">
      <c r="B58" s="11"/>
    </row>
    <row r="59" ht="23.25">
      <c r="B59" s="11"/>
    </row>
    <row r="60" ht="23.25">
      <c r="B60" s="11"/>
    </row>
    <row r="61" ht="23.25">
      <c r="B61" s="11"/>
    </row>
    <row r="62" ht="23.25">
      <c r="B62" s="11"/>
    </row>
    <row r="63" ht="23.25">
      <c r="B63" s="11"/>
    </row>
    <row r="64" ht="23.25">
      <c r="B64" s="11"/>
    </row>
    <row r="65" ht="23.25">
      <c r="B65" s="11"/>
    </row>
  </sheetData>
  <sheetProtection/>
  <mergeCells count="5">
    <mergeCell ref="A1:K1"/>
    <mergeCell ref="B4:D4"/>
    <mergeCell ref="I4:K4"/>
    <mergeCell ref="A4:A5"/>
    <mergeCell ref="E4:H4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41"/>
  <sheetViews>
    <sheetView zoomScaleSheetLayoutView="126" zoomScalePageLayoutView="0" workbookViewId="0" topLeftCell="A1">
      <selection activeCell="A1" sqref="A1:O1"/>
    </sheetView>
  </sheetViews>
  <sheetFormatPr defaultColWidth="9.140625" defaultRowHeight="12.75"/>
  <cols>
    <col min="1" max="1" width="55.421875" style="43" bestFit="1" customWidth="1"/>
    <col min="2" max="2" width="18.8515625" style="68" bestFit="1" customWidth="1"/>
    <col min="3" max="3" width="15.7109375" style="68" bestFit="1" customWidth="1"/>
    <col min="4" max="4" width="17.421875" style="68" bestFit="1" customWidth="1"/>
    <col min="5" max="5" width="16.8515625" style="68" bestFit="1" customWidth="1"/>
    <col min="6" max="6" width="16.00390625" style="68" bestFit="1" customWidth="1"/>
    <col min="7" max="7" width="16.57421875" style="68" bestFit="1" customWidth="1"/>
    <col min="8" max="8" width="16.140625" style="68" bestFit="1" customWidth="1"/>
    <col min="9" max="9" width="14.8515625" style="68" customWidth="1"/>
    <col min="10" max="10" width="18.7109375" style="69" bestFit="1" customWidth="1"/>
    <col min="11" max="11" width="16.8515625" style="68" bestFit="1" customWidth="1"/>
    <col min="12" max="12" width="14.7109375" style="68" bestFit="1" customWidth="1"/>
    <col min="13" max="13" width="17.57421875" style="70" customWidth="1"/>
    <col min="14" max="14" width="17.28125" style="70" bestFit="1" customWidth="1"/>
    <col min="15" max="15" width="19.421875" style="43" bestFit="1" customWidth="1"/>
    <col min="16" max="16384" width="9.140625" style="43" customWidth="1"/>
  </cols>
  <sheetData>
    <row r="1" spans="1:16" ht="22.5">
      <c r="A1" s="754" t="s">
        <v>68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338"/>
    </row>
    <row r="2" spans="1:16" ht="22.5">
      <c r="A2" s="754" t="s">
        <v>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338"/>
    </row>
    <row r="3" spans="1:16" ht="22.5">
      <c r="A3" s="754" t="s">
        <v>1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  <c r="P3" s="338"/>
    </row>
    <row r="4" spans="1:15" s="44" customFormat="1" ht="22.5">
      <c r="A4" s="71" t="s">
        <v>12</v>
      </c>
      <c r="B4" s="751" t="s">
        <v>14</v>
      </c>
      <c r="C4" s="752"/>
      <c r="D4" s="752"/>
      <c r="E4" s="752"/>
      <c r="F4" s="752"/>
      <c r="G4" s="752"/>
      <c r="H4" s="752"/>
      <c r="I4" s="752"/>
      <c r="J4" s="753"/>
      <c r="K4" s="750" t="s">
        <v>15</v>
      </c>
      <c r="L4" s="750"/>
      <c r="M4" s="750"/>
      <c r="N4" s="750"/>
      <c r="O4" s="302"/>
    </row>
    <row r="5" spans="1:15" ht="22.5">
      <c r="A5" s="296" t="s">
        <v>13</v>
      </c>
      <c r="B5" s="297" t="s">
        <v>60</v>
      </c>
      <c r="C5" s="297" t="s">
        <v>60</v>
      </c>
      <c r="D5" s="297" t="s">
        <v>60</v>
      </c>
      <c r="E5" s="297" t="s">
        <v>251</v>
      </c>
      <c r="F5" s="297" t="s">
        <v>60</v>
      </c>
      <c r="G5" s="297" t="s">
        <v>60</v>
      </c>
      <c r="H5" s="297" t="s">
        <v>60</v>
      </c>
      <c r="I5" s="297" t="s">
        <v>60</v>
      </c>
      <c r="J5" s="297" t="s">
        <v>7</v>
      </c>
      <c r="K5" s="297" t="s">
        <v>60</v>
      </c>
      <c r="L5" s="297" t="s">
        <v>60</v>
      </c>
      <c r="M5" s="297" t="s">
        <v>255</v>
      </c>
      <c r="N5" s="297" t="s">
        <v>7</v>
      </c>
      <c r="O5" s="298" t="s">
        <v>247</v>
      </c>
    </row>
    <row r="6" spans="1:15" ht="22.5">
      <c r="A6" s="299"/>
      <c r="B6" s="300" t="s">
        <v>248</v>
      </c>
      <c r="C6" s="300" t="s">
        <v>249</v>
      </c>
      <c r="D6" s="300" t="s">
        <v>62</v>
      </c>
      <c r="E6" s="300" t="s">
        <v>250</v>
      </c>
      <c r="F6" s="300" t="s">
        <v>252</v>
      </c>
      <c r="G6" s="300" t="s">
        <v>253</v>
      </c>
      <c r="H6" s="300" t="s">
        <v>254</v>
      </c>
      <c r="I6" s="300" t="s">
        <v>246</v>
      </c>
      <c r="J6" s="300"/>
      <c r="K6" s="300" t="s">
        <v>248</v>
      </c>
      <c r="L6" s="300" t="s">
        <v>61</v>
      </c>
      <c r="M6" s="300" t="s">
        <v>256</v>
      </c>
      <c r="N6" s="300"/>
      <c r="O6" s="301"/>
    </row>
    <row r="7" spans="1:15" s="44" customFormat="1" ht="22.5">
      <c r="A7" s="72" t="s">
        <v>17</v>
      </c>
      <c r="B7" s="73">
        <f>SUM(B8:B15)</f>
        <v>337334913.14</v>
      </c>
      <c r="C7" s="73">
        <f aca="true" t="shared" si="0" ref="C7:J7">SUM(C8:C15)</f>
        <v>12681183.1</v>
      </c>
      <c r="D7" s="73">
        <f t="shared" si="0"/>
        <v>58083095.190000005</v>
      </c>
      <c r="E7" s="73">
        <f t="shared" si="0"/>
        <v>206714358.19000006</v>
      </c>
      <c r="F7" s="73">
        <f t="shared" si="0"/>
        <v>27003241.48000001</v>
      </c>
      <c r="G7" s="73">
        <f t="shared" si="0"/>
        <v>0</v>
      </c>
      <c r="H7" s="73">
        <f t="shared" si="0"/>
        <v>46151270</v>
      </c>
      <c r="I7" s="73">
        <f t="shared" si="0"/>
        <v>0</v>
      </c>
      <c r="J7" s="73">
        <f t="shared" si="0"/>
        <v>687968061.1</v>
      </c>
      <c r="K7" s="74">
        <f>SUM(K8:K15)</f>
        <v>0</v>
      </c>
      <c r="L7" s="74">
        <f>SUM(L8:L15)</f>
        <v>0</v>
      </c>
      <c r="M7" s="74">
        <f>SUM(M8:M15)</f>
        <v>0</v>
      </c>
      <c r="N7" s="74">
        <f>SUM(N8:N15)</f>
        <v>0</v>
      </c>
      <c r="O7" s="74">
        <f>SUM(O8:O15)</f>
        <v>687968061.1</v>
      </c>
    </row>
    <row r="8" spans="1:15" ht="22.5">
      <c r="A8" s="62" t="s">
        <v>69</v>
      </c>
      <c r="B8" s="63">
        <v>7583423.5200000005</v>
      </c>
      <c r="C8" s="63">
        <v>2549155</v>
      </c>
      <c r="D8" s="63">
        <v>14341698.51</v>
      </c>
      <c r="E8" s="63">
        <v>11034077.83</v>
      </c>
      <c r="F8" s="63">
        <v>10470651.210000005</v>
      </c>
      <c r="G8" s="63">
        <v>0</v>
      </c>
      <c r="H8" s="63">
        <v>0</v>
      </c>
      <c r="I8" s="63">
        <v>0</v>
      </c>
      <c r="J8" s="64">
        <v>45979006.07000001</v>
      </c>
      <c r="K8" s="63">
        <v>0</v>
      </c>
      <c r="L8" s="63">
        <v>0</v>
      </c>
      <c r="M8" s="63">
        <v>0</v>
      </c>
      <c r="N8" s="64">
        <v>0</v>
      </c>
      <c r="O8" s="64">
        <v>45979006.07000001</v>
      </c>
    </row>
    <row r="9" spans="1:15" ht="22.5">
      <c r="A9" s="62" t="s">
        <v>70</v>
      </c>
      <c r="B9" s="63">
        <v>722327.75</v>
      </c>
      <c r="C9" s="63">
        <v>1922768</v>
      </c>
      <c r="D9" s="63">
        <v>3304574.15</v>
      </c>
      <c r="E9" s="63">
        <v>11304109.020000001</v>
      </c>
      <c r="F9" s="63">
        <v>762323.11</v>
      </c>
      <c r="G9" s="63">
        <v>0</v>
      </c>
      <c r="H9" s="63">
        <v>0</v>
      </c>
      <c r="I9" s="63">
        <v>0</v>
      </c>
      <c r="J9" s="64">
        <v>18016102.03</v>
      </c>
      <c r="K9" s="63">
        <v>0</v>
      </c>
      <c r="L9" s="63">
        <v>0</v>
      </c>
      <c r="M9" s="63">
        <v>0</v>
      </c>
      <c r="N9" s="64">
        <v>0</v>
      </c>
      <c r="O9" s="64">
        <v>18016102.03</v>
      </c>
    </row>
    <row r="10" spans="1:15" ht="22.5">
      <c r="A10" s="62" t="s">
        <v>71</v>
      </c>
      <c r="B10" s="63">
        <v>248280077</v>
      </c>
      <c r="C10" s="63">
        <v>985374</v>
      </c>
      <c r="D10" s="63">
        <v>6320841.96</v>
      </c>
      <c r="E10" s="63">
        <v>55806529.12999998</v>
      </c>
      <c r="F10" s="63">
        <v>3090021.840000001</v>
      </c>
      <c r="G10" s="63">
        <v>0</v>
      </c>
      <c r="H10" s="63">
        <v>46139270</v>
      </c>
      <c r="I10" s="63">
        <v>0</v>
      </c>
      <c r="J10" s="64">
        <v>360622113.92999995</v>
      </c>
      <c r="K10" s="63">
        <v>0</v>
      </c>
      <c r="L10" s="63">
        <v>0</v>
      </c>
      <c r="M10" s="63">
        <v>0</v>
      </c>
      <c r="N10" s="64">
        <v>0</v>
      </c>
      <c r="O10" s="64">
        <v>360622113.92999995</v>
      </c>
    </row>
    <row r="11" spans="1:15" ht="22.5">
      <c r="A11" s="62" t="s">
        <v>72</v>
      </c>
      <c r="B11" s="63">
        <v>12288171.620000001</v>
      </c>
      <c r="C11" s="63">
        <v>2957028</v>
      </c>
      <c r="D11" s="63">
        <v>11883581.07</v>
      </c>
      <c r="E11" s="63">
        <v>22329793.820000004</v>
      </c>
      <c r="F11" s="63">
        <v>1503478.9999999998</v>
      </c>
      <c r="G11" s="63">
        <v>0</v>
      </c>
      <c r="H11" s="63">
        <v>0</v>
      </c>
      <c r="I11" s="63">
        <v>0</v>
      </c>
      <c r="J11" s="64">
        <v>50962053.510000005</v>
      </c>
      <c r="K11" s="63">
        <v>0</v>
      </c>
      <c r="L11" s="63">
        <v>0</v>
      </c>
      <c r="M11" s="63">
        <v>0</v>
      </c>
      <c r="N11" s="64">
        <v>0</v>
      </c>
      <c r="O11" s="64">
        <v>50962053.510000005</v>
      </c>
    </row>
    <row r="12" spans="1:15" ht="22.5">
      <c r="A12" s="62" t="s">
        <v>74</v>
      </c>
      <c r="B12" s="63">
        <v>751960</v>
      </c>
      <c r="C12" s="63">
        <v>65720</v>
      </c>
      <c r="D12" s="63">
        <v>1544215.99</v>
      </c>
      <c r="E12" s="63">
        <v>6138489.450000001</v>
      </c>
      <c r="F12" s="63">
        <v>335672.2100000001</v>
      </c>
      <c r="G12" s="63">
        <v>0</v>
      </c>
      <c r="H12" s="63">
        <v>0</v>
      </c>
      <c r="I12" s="63">
        <v>0</v>
      </c>
      <c r="J12" s="64">
        <v>8836057.650000002</v>
      </c>
      <c r="K12" s="63">
        <v>0</v>
      </c>
      <c r="L12" s="63">
        <v>0</v>
      </c>
      <c r="M12" s="63">
        <v>0</v>
      </c>
      <c r="N12" s="64">
        <v>0</v>
      </c>
      <c r="O12" s="64">
        <v>8836057.650000002</v>
      </c>
    </row>
    <row r="13" spans="1:15" ht="22.5">
      <c r="A13" s="62" t="s">
        <v>73</v>
      </c>
      <c r="B13" s="63">
        <v>59068643</v>
      </c>
      <c r="C13" s="63">
        <v>2110671.1</v>
      </c>
      <c r="D13" s="63">
        <v>5168378.300000001</v>
      </c>
      <c r="E13" s="63">
        <v>46063757.489999995</v>
      </c>
      <c r="F13" s="63">
        <v>2658.7</v>
      </c>
      <c r="G13" s="63">
        <v>0</v>
      </c>
      <c r="H13" s="63">
        <v>0</v>
      </c>
      <c r="I13" s="63">
        <v>0</v>
      </c>
      <c r="J13" s="64">
        <v>112414108.59</v>
      </c>
      <c r="K13" s="63">
        <v>0</v>
      </c>
      <c r="L13" s="63">
        <v>0</v>
      </c>
      <c r="M13" s="63">
        <v>0</v>
      </c>
      <c r="N13" s="64">
        <v>0</v>
      </c>
      <c r="O13" s="64">
        <v>112414108.59</v>
      </c>
    </row>
    <row r="14" spans="1:15" ht="22.5">
      <c r="A14" s="62" t="s">
        <v>75</v>
      </c>
      <c r="B14" s="63">
        <v>8349510.25</v>
      </c>
      <c r="C14" s="63">
        <v>1780667</v>
      </c>
      <c r="D14" s="63">
        <v>14022313</v>
      </c>
      <c r="E14" s="63">
        <v>39894064.17000004</v>
      </c>
      <c r="F14" s="63">
        <v>10770109.010000007</v>
      </c>
      <c r="G14" s="63">
        <v>0</v>
      </c>
      <c r="H14" s="63">
        <v>12000</v>
      </c>
      <c r="I14" s="63">
        <v>0</v>
      </c>
      <c r="J14" s="64">
        <v>74828663.43000005</v>
      </c>
      <c r="K14" s="63">
        <v>0</v>
      </c>
      <c r="L14" s="63">
        <v>0</v>
      </c>
      <c r="M14" s="63">
        <v>0</v>
      </c>
      <c r="N14" s="64">
        <v>0</v>
      </c>
      <c r="O14" s="64">
        <v>74828663.43000005</v>
      </c>
    </row>
    <row r="15" spans="1:15" ht="22.5">
      <c r="A15" s="62" t="s">
        <v>76</v>
      </c>
      <c r="B15" s="63">
        <v>290800</v>
      </c>
      <c r="C15" s="63">
        <v>309800</v>
      </c>
      <c r="D15" s="63">
        <v>1497492.21</v>
      </c>
      <c r="E15" s="63">
        <v>14143537.280000001</v>
      </c>
      <c r="F15" s="63">
        <v>68326.4</v>
      </c>
      <c r="G15" s="63">
        <v>0</v>
      </c>
      <c r="H15" s="63">
        <v>0</v>
      </c>
      <c r="I15" s="63">
        <v>0</v>
      </c>
      <c r="J15" s="64">
        <v>16309955.890000002</v>
      </c>
      <c r="K15" s="63">
        <v>0</v>
      </c>
      <c r="L15" s="63">
        <v>0</v>
      </c>
      <c r="M15" s="63">
        <v>0</v>
      </c>
      <c r="N15" s="64">
        <v>0</v>
      </c>
      <c r="O15" s="64">
        <v>16309955.890000002</v>
      </c>
    </row>
    <row r="16" spans="1:15" s="44" customFormat="1" ht="22.5">
      <c r="A16" s="75" t="s">
        <v>18</v>
      </c>
      <c r="B16" s="73">
        <f>SUM(B17:B40)</f>
        <v>1376952612.6600003</v>
      </c>
      <c r="C16" s="73">
        <f aca="true" t="shared" si="1" ref="C16:N16">SUM(C17:C40)</f>
        <v>32083488</v>
      </c>
      <c r="D16" s="73">
        <f t="shared" si="1"/>
        <v>185571142.63</v>
      </c>
      <c r="E16" s="73">
        <f t="shared" si="1"/>
        <v>315355760.4400001</v>
      </c>
      <c r="F16" s="73">
        <f t="shared" si="1"/>
        <v>28274084.489999995</v>
      </c>
      <c r="G16" s="73">
        <f t="shared" si="1"/>
        <v>92400000</v>
      </c>
      <c r="H16" s="73">
        <f t="shared" si="1"/>
        <v>13518833</v>
      </c>
      <c r="I16" s="73">
        <f t="shared" si="1"/>
        <v>8910</v>
      </c>
      <c r="J16" s="73">
        <f t="shared" si="1"/>
        <v>2044164831.2200005</v>
      </c>
      <c r="K16" s="73">
        <f t="shared" si="1"/>
        <v>963798786.2199999</v>
      </c>
      <c r="L16" s="73">
        <f t="shared" si="1"/>
        <v>1308026.21</v>
      </c>
      <c r="M16" s="73">
        <f t="shared" si="1"/>
        <v>3318000</v>
      </c>
      <c r="N16" s="73">
        <f t="shared" si="1"/>
        <v>968424812.4299998</v>
      </c>
      <c r="O16" s="74">
        <f>SUM(J16+N16)</f>
        <v>3012589643.6500006</v>
      </c>
    </row>
    <row r="17" spans="1:15" ht="22.5">
      <c r="A17" s="62" t="s">
        <v>77</v>
      </c>
      <c r="B17" s="63">
        <v>1108136279.0900002</v>
      </c>
      <c r="C17" s="63">
        <v>9590015</v>
      </c>
      <c r="D17" s="63">
        <v>4781457.74</v>
      </c>
      <c r="E17" s="63">
        <v>35239856.88000001</v>
      </c>
      <c r="F17" s="63">
        <v>13898022.779999997</v>
      </c>
      <c r="G17" s="63">
        <v>0</v>
      </c>
      <c r="H17" s="63">
        <v>5333</v>
      </c>
      <c r="I17" s="63">
        <v>8910</v>
      </c>
      <c r="J17" s="64">
        <v>1171659874.4900002</v>
      </c>
      <c r="K17" s="63">
        <v>963798786.2199999</v>
      </c>
      <c r="L17" s="63">
        <v>1090484.79</v>
      </c>
      <c r="M17" s="63">
        <v>3318000</v>
      </c>
      <c r="N17" s="64">
        <v>968207271.0099999</v>
      </c>
      <c r="O17" s="64">
        <v>2139867145.5</v>
      </c>
    </row>
    <row r="18" spans="1:15" ht="22.5">
      <c r="A18" s="62" t="s">
        <v>78</v>
      </c>
      <c r="B18" s="63">
        <v>6198045.6</v>
      </c>
      <c r="C18" s="63">
        <v>5213685</v>
      </c>
      <c r="D18" s="63">
        <v>13265325.030000001</v>
      </c>
      <c r="E18" s="63">
        <v>45560613.49</v>
      </c>
      <c r="F18" s="63">
        <v>13480999.089999998</v>
      </c>
      <c r="G18" s="63">
        <v>0</v>
      </c>
      <c r="H18" s="63">
        <v>0</v>
      </c>
      <c r="I18" s="63">
        <v>0</v>
      </c>
      <c r="J18" s="64">
        <v>83718668.21000001</v>
      </c>
      <c r="K18" s="63">
        <v>0</v>
      </c>
      <c r="L18" s="63">
        <v>217541.41999999998</v>
      </c>
      <c r="M18" s="63">
        <v>0</v>
      </c>
      <c r="N18" s="64">
        <v>217541.41999999998</v>
      </c>
      <c r="O18" s="64">
        <v>83936209.63000001</v>
      </c>
    </row>
    <row r="19" spans="1:15" ht="22.5">
      <c r="A19" s="62" t="s">
        <v>81</v>
      </c>
      <c r="B19" s="63">
        <v>665880</v>
      </c>
      <c r="C19" s="63">
        <v>352346</v>
      </c>
      <c r="D19" s="63">
        <v>847585</v>
      </c>
      <c r="E19" s="63">
        <v>2301494.09</v>
      </c>
      <c r="F19" s="63">
        <v>303058.23999999993</v>
      </c>
      <c r="G19" s="63">
        <v>0</v>
      </c>
      <c r="H19" s="63">
        <v>0</v>
      </c>
      <c r="I19" s="63">
        <v>0</v>
      </c>
      <c r="J19" s="64">
        <v>4470363.33</v>
      </c>
      <c r="K19" s="63">
        <v>0</v>
      </c>
      <c r="L19" s="63">
        <v>0</v>
      </c>
      <c r="M19" s="63">
        <v>0</v>
      </c>
      <c r="N19" s="64">
        <v>0</v>
      </c>
      <c r="O19" s="64">
        <v>4470363.33</v>
      </c>
    </row>
    <row r="20" spans="1:15" ht="22.5">
      <c r="A20" s="62" t="s">
        <v>80</v>
      </c>
      <c r="B20" s="63">
        <v>114680</v>
      </c>
      <c r="C20" s="63">
        <v>143000</v>
      </c>
      <c r="D20" s="63">
        <v>208699</v>
      </c>
      <c r="E20" s="63">
        <v>608619.1299999999</v>
      </c>
      <c r="F20" s="63">
        <v>54400.100000000006</v>
      </c>
      <c r="G20" s="63">
        <v>0</v>
      </c>
      <c r="H20" s="63">
        <v>0</v>
      </c>
      <c r="I20" s="63">
        <v>0</v>
      </c>
      <c r="J20" s="64">
        <v>1129398.23</v>
      </c>
      <c r="K20" s="63">
        <v>0</v>
      </c>
      <c r="L20" s="63">
        <v>0</v>
      </c>
      <c r="M20" s="63">
        <v>0</v>
      </c>
      <c r="N20" s="64">
        <v>0</v>
      </c>
      <c r="O20" s="64">
        <v>1129398.23</v>
      </c>
    </row>
    <row r="21" spans="1:15" ht="22.5">
      <c r="A21" s="62" t="s">
        <v>79</v>
      </c>
      <c r="B21" s="64"/>
      <c r="C21" s="63">
        <v>17100</v>
      </c>
      <c r="D21" s="63">
        <v>113349</v>
      </c>
      <c r="E21" s="63">
        <v>108659.1</v>
      </c>
      <c r="F21" s="63">
        <v>6068.79</v>
      </c>
      <c r="G21" s="63">
        <v>0</v>
      </c>
      <c r="H21" s="63">
        <v>0</v>
      </c>
      <c r="I21" s="63">
        <v>0</v>
      </c>
      <c r="J21" s="64">
        <v>245176.89</v>
      </c>
      <c r="K21" s="63">
        <v>0</v>
      </c>
      <c r="L21" s="63">
        <v>0</v>
      </c>
      <c r="M21" s="63">
        <v>0</v>
      </c>
      <c r="N21" s="64">
        <v>0</v>
      </c>
      <c r="O21" s="64">
        <v>245176.89</v>
      </c>
    </row>
    <row r="22" spans="1:15" ht="22.5">
      <c r="A22" s="65" t="s">
        <v>82</v>
      </c>
      <c r="B22" s="63">
        <v>6235180</v>
      </c>
      <c r="C22" s="63">
        <v>1507617</v>
      </c>
      <c r="D22" s="63">
        <v>13380652.71</v>
      </c>
      <c r="E22" s="63">
        <v>17366323.55</v>
      </c>
      <c r="F22" s="63">
        <v>77460</v>
      </c>
      <c r="G22" s="63">
        <v>3659000</v>
      </c>
      <c r="H22" s="63">
        <v>0</v>
      </c>
      <c r="I22" s="63">
        <v>0</v>
      </c>
      <c r="J22" s="64">
        <v>42226233.260000005</v>
      </c>
      <c r="K22" s="63">
        <v>0</v>
      </c>
      <c r="L22" s="63">
        <v>0</v>
      </c>
      <c r="M22" s="63">
        <v>0</v>
      </c>
      <c r="N22" s="64">
        <v>0</v>
      </c>
      <c r="O22" s="64">
        <v>42226233.260000005</v>
      </c>
    </row>
    <row r="23" spans="1:15" ht="22.5">
      <c r="A23" s="65" t="s">
        <v>83</v>
      </c>
      <c r="B23" s="63">
        <v>22001535</v>
      </c>
      <c r="C23" s="63">
        <v>347210</v>
      </c>
      <c r="D23" s="63">
        <v>13458194</v>
      </c>
      <c r="E23" s="63">
        <v>24618481</v>
      </c>
      <c r="F23" s="63">
        <v>0</v>
      </c>
      <c r="G23" s="63">
        <v>5410000</v>
      </c>
      <c r="H23" s="63">
        <v>0</v>
      </c>
      <c r="I23" s="63">
        <v>0</v>
      </c>
      <c r="J23" s="64">
        <v>65835420</v>
      </c>
      <c r="K23" s="63">
        <v>0</v>
      </c>
      <c r="L23" s="63">
        <v>0</v>
      </c>
      <c r="M23" s="63">
        <v>0</v>
      </c>
      <c r="N23" s="64">
        <v>0</v>
      </c>
      <c r="O23" s="64">
        <v>65835420</v>
      </c>
    </row>
    <row r="24" spans="1:15" ht="22.5">
      <c r="A24" s="65" t="s">
        <v>84</v>
      </c>
      <c r="B24" s="63">
        <v>62306660</v>
      </c>
      <c r="C24" s="63">
        <v>538960</v>
      </c>
      <c r="D24" s="63">
        <v>16748323.84</v>
      </c>
      <c r="E24" s="63">
        <v>21559278.67</v>
      </c>
      <c r="F24" s="63">
        <v>104250.00000000001</v>
      </c>
      <c r="G24" s="63">
        <v>6795600</v>
      </c>
      <c r="H24" s="63">
        <v>0</v>
      </c>
      <c r="I24" s="63">
        <v>0</v>
      </c>
      <c r="J24" s="64">
        <v>108053072.51</v>
      </c>
      <c r="K24" s="63">
        <v>0</v>
      </c>
      <c r="L24" s="63">
        <v>0</v>
      </c>
      <c r="M24" s="63">
        <v>0</v>
      </c>
      <c r="N24" s="64">
        <v>0</v>
      </c>
      <c r="O24" s="64">
        <v>108053072.51</v>
      </c>
    </row>
    <row r="25" spans="1:15" ht="22.5">
      <c r="A25" s="65" t="s">
        <v>85</v>
      </c>
      <c r="B25" s="63">
        <v>39891910</v>
      </c>
      <c r="C25" s="63">
        <v>279980</v>
      </c>
      <c r="D25" s="63">
        <v>14586625.1</v>
      </c>
      <c r="E25" s="63">
        <v>26416345.260000005</v>
      </c>
      <c r="F25" s="63">
        <v>0</v>
      </c>
      <c r="G25" s="63">
        <v>4470500</v>
      </c>
      <c r="H25" s="63">
        <v>0</v>
      </c>
      <c r="I25" s="63">
        <v>0</v>
      </c>
      <c r="J25" s="64">
        <v>85645360.36000001</v>
      </c>
      <c r="K25" s="63">
        <v>0</v>
      </c>
      <c r="L25" s="63">
        <v>0</v>
      </c>
      <c r="M25" s="63">
        <v>0</v>
      </c>
      <c r="N25" s="64">
        <v>0</v>
      </c>
      <c r="O25" s="64">
        <v>85645360.36000001</v>
      </c>
    </row>
    <row r="26" spans="1:15" ht="22.5">
      <c r="A26" s="65" t="s">
        <v>95</v>
      </c>
      <c r="B26" s="63">
        <v>22753280</v>
      </c>
      <c r="C26" s="63">
        <v>1634760</v>
      </c>
      <c r="D26" s="63">
        <v>9492687.809999999</v>
      </c>
      <c r="E26" s="63">
        <v>12100360.3</v>
      </c>
      <c r="F26" s="63">
        <v>0</v>
      </c>
      <c r="G26" s="63">
        <v>11647500</v>
      </c>
      <c r="H26" s="63">
        <v>0</v>
      </c>
      <c r="I26" s="63">
        <v>0</v>
      </c>
      <c r="J26" s="64">
        <v>57628588.11</v>
      </c>
      <c r="K26" s="63">
        <v>0</v>
      </c>
      <c r="L26" s="63">
        <v>0</v>
      </c>
      <c r="M26" s="63">
        <v>0</v>
      </c>
      <c r="N26" s="64">
        <v>0</v>
      </c>
      <c r="O26" s="64">
        <v>57628588.11</v>
      </c>
    </row>
    <row r="27" spans="1:15" ht="22.5">
      <c r="A27" s="65" t="s">
        <v>86</v>
      </c>
      <c r="B27" s="63">
        <v>11018270</v>
      </c>
      <c r="C27" s="63">
        <v>1925378</v>
      </c>
      <c r="D27" s="63">
        <v>3076671.36</v>
      </c>
      <c r="E27" s="63">
        <v>6087634.359999999</v>
      </c>
      <c r="F27" s="63">
        <v>97864.73999999999</v>
      </c>
      <c r="G27" s="63">
        <v>4833500</v>
      </c>
      <c r="H27" s="63">
        <v>0</v>
      </c>
      <c r="I27" s="63">
        <v>0</v>
      </c>
      <c r="J27" s="64">
        <v>27039318.459999997</v>
      </c>
      <c r="K27" s="63">
        <v>0</v>
      </c>
      <c r="L27" s="63">
        <v>0</v>
      </c>
      <c r="M27" s="63">
        <v>0</v>
      </c>
      <c r="N27" s="64">
        <v>0</v>
      </c>
      <c r="O27" s="64">
        <v>27039318.459999997</v>
      </c>
    </row>
    <row r="28" spans="1:15" ht="22.5">
      <c r="A28" s="65" t="s">
        <v>87</v>
      </c>
      <c r="B28" s="63">
        <v>6488434</v>
      </c>
      <c r="C28" s="63">
        <v>2355656</v>
      </c>
      <c r="D28" s="63">
        <v>10972839.4</v>
      </c>
      <c r="E28" s="63">
        <v>12710309.3</v>
      </c>
      <c r="F28" s="63">
        <v>0</v>
      </c>
      <c r="G28" s="63">
        <v>10288500</v>
      </c>
      <c r="H28" s="63">
        <v>0</v>
      </c>
      <c r="I28" s="63">
        <v>0</v>
      </c>
      <c r="J28" s="64">
        <v>42815738.7</v>
      </c>
      <c r="K28" s="63">
        <v>0</v>
      </c>
      <c r="L28" s="63">
        <v>0</v>
      </c>
      <c r="M28" s="63">
        <v>0</v>
      </c>
      <c r="N28" s="64">
        <v>0</v>
      </c>
      <c r="O28" s="64">
        <v>42815738.7</v>
      </c>
    </row>
    <row r="29" spans="1:15" ht="22.5">
      <c r="A29" s="65" t="s">
        <v>96</v>
      </c>
      <c r="B29" s="63">
        <v>2488200</v>
      </c>
      <c r="C29" s="63">
        <v>509045</v>
      </c>
      <c r="D29" s="63">
        <v>4995835.68</v>
      </c>
      <c r="E29" s="63">
        <v>3803820.3700000006</v>
      </c>
      <c r="F29" s="63">
        <v>0</v>
      </c>
      <c r="G29" s="63">
        <v>8848800</v>
      </c>
      <c r="H29" s="63">
        <v>6000</v>
      </c>
      <c r="I29" s="63">
        <v>0</v>
      </c>
      <c r="J29" s="64">
        <v>20651701.05</v>
      </c>
      <c r="K29" s="63">
        <v>0</v>
      </c>
      <c r="L29" s="63">
        <v>0</v>
      </c>
      <c r="M29" s="63">
        <v>0</v>
      </c>
      <c r="N29" s="64">
        <v>0</v>
      </c>
      <c r="O29" s="64">
        <v>20651701.05</v>
      </c>
    </row>
    <row r="30" spans="1:15" ht="22.5">
      <c r="A30" s="65" t="s">
        <v>88</v>
      </c>
      <c r="B30" s="63">
        <v>16240212.69</v>
      </c>
      <c r="C30" s="63">
        <v>321810</v>
      </c>
      <c r="D30" s="63">
        <v>8953243.6</v>
      </c>
      <c r="E30" s="63">
        <v>13534888.780000001</v>
      </c>
      <c r="F30" s="63">
        <v>32880</v>
      </c>
      <c r="G30" s="63">
        <v>2740400</v>
      </c>
      <c r="H30" s="63">
        <v>9993000</v>
      </c>
      <c r="I30" s="63">
        <v>0</v>
      </c>
      <c r="J30" s="64">
        <v>51816435.07</v>
      </c>
      <c r="K30" s="63">
        <v>0</v>
      </c>
      <c r="L30" s="63">
        <v>0</v>
      </c>
      <c r="M30" s="63">
        <v>0</v>
      </c>
      <c r="N30" s="64">
        <v>0</v>
      </c>
      <c r="O30" s="64">
        <v>51816435.07</v>
      </c>
    </row>
    <row r="31" spans="1:15" ht="22.5">
      <c r="A31" s="65" t="s">
        <v>97</v>
      </c>
      <c r="B31" s="63">
        <v>2668300</v>
      </c>
      <c r="C31" s="63">
        <v>725900</v>
      </c>
      <c r="D31" s="63">
        <v>8501808</v>
      </c>
      <c r="E31" s="63">
        <v>6886440.410000002</v>
      </c>
      <c r="F31" s="63">
        <v>0</v>
      </c>
      <c r="G31" s="63">
        <v>9867000</v>
      </c>
      <c r="H31" s="63">
        <v>499500</v>
      </c>
      <c r="I31" s="63">
        <v>0</v>
      </c>
      <c r="J31" s="64">
        <v>29148948.410000004</v>
      </c>
      <c r="K31" s="63">
        <v>0</v>
      </c>
      <c r="L31" s="63">
        <v>0</v>
      </c>
      <c r="M31" s="63">
        <v>0</v>
      </c>
      <c r="N31" s="64">
        <v>0</v>
      </c>
      <c r="O31" s="64">
        <v>29148948.410000004</v>
      </c>
    </row>
    <row r="32" spans="1:15" ht="22.5">
      <c r="A32" s="65" t="s">
        <v>89</v>
      </c>
      <c r="B32" s="63">
        <v>15036855</v>
      </c>
      <c r="C32" s="63">
        <v>1263405</v>
      </c>
      <c r="D32" s="63">
        <v>14681292</v>
      </c>
      <c r="E32" s="63">
        <v>12529361.61</v>
      </c>
      <c r="F32" s="63">
        <v>12750</v>
      </c>
      <c r="G32" s="63">
        <v>11642300</v>
      </c>
      <c r="H32" s="63">
        <v>0</v>
      </c>
      <c r="I32" s="63">
        <v>0</v>
      </c>
      <c r="J32" s="64">
        <v>55165963.61</v>
      </c>
      <c r="K32" s="63">
        <v>0</v>
      </c>
      <c r="L32" s="63">
        <v>0</v>
      </c>
      <c r="M32" s="63">
        <v>0</v>
      </c>
      <c r="N32" s="64">
        <v>0</v>
      </c>
      <c r="O32" s="64">
        <v>55165963.61</v>
      </c>
    </row>
    <row r="33" spans="1:15" ht="22.5">
      <c r="A33" s="65" t="s">
        <v>90</v>
      </c>
      <c r="B33" s="63">
        <v>13001285</v>
      </c>
      <c r="C33" s="63">
        <v>1079222</v>
      </c>
      <c r="D33" s="63">
        <v>6293350.12</v>
      </c>
      <c r="E33" s="63">
        <v>9376142.84</v>
      </c>
      <c r="F33" s="63">
        <v>62736.78</v>
      </c>
      <c r="G33" s="63">
        <v>989000</v>
      </c>
      <c r="H33" s="63">
        <v>0</v>
      </c>
      <c r="I33" s="63">
        <v>0</v>
      </c>
      <c r="J33" s="64">
        <v>30801736.740000002</v>
      </c>
      <c r="K33" s="63">
        <v>0</v>
      </c>
      <c r="L33" s="63">
        <v>0</v>
      </c>
      <c r="M33" s="63">
        <v>0</v>
      </c>
      <c r="N33" s="64">
        <v>0</v>
      </c>
      <c r="O33" s="64">
        <v>30801736.740000002</v>
      </c>
    </row>
    <row r="34" spans="1:15" ht="22.5">
      <c r="A34" s="65" t="s">
        <v>98</v>
      </c>
      <c r="B34" s="63">
        <v>15600820</v>
      </c>
      <c r="C34" s="63">
        <v>1967760</v>
      </c>
      <c r="D34" s="63">
        <v>6992281.79</v>
      </c>
      <c r="E34" s="63">
        <v>19565141.130000003</v>
      </c>
      <c r="F34" s="63">
        <v>0</v>
      </c>
      <c r="G34" s="63">
        <v>865300</v>
      </c>
      <c r="H34" s="63">
        <v>3000000</v>
      </c>
      <c r="I34" s="63">
        <v>0</v>
      </c>
      <c r="J34" s="64">
        <v>47991302.92</v>
      </c>
      <c r="K34" s="63">
        <v>0</v>
      </c>
      <c r="L34" s="63">
        <v>0</v>
      </c>
      <c r="M34" s="63">
        <v>0</v>
      </c>
      <c r="N34" s="64">
        <v>0</v>
      </c>
      <c r="O34" s="64">
        <v>47991302.92</v>
      </c>
    </row>
    <row r="35" spans="1:15" ht="22.5">
      <c r="A35" s="65" t="s">
        <v>91</v>
      </c>
      <c r="B35" s="63">
        <v>8727410</v>
      </c>
      <c r="C35" s="63">
        <v>457200</v>
      </c>
      <c r="D35" s="63">
        <v>7290943.03</v>
      </c>
      <c r="E35" s="63">
        <v>11673204.72</v>
      </c>
      <c r="F35" s="63">
        <v>36265.630000000005</v>
      </c>
      <c r="G35" s="63">
        <v>4431400</v>
      </c>
      <c r="H35" s="63">
        <v>0</v>
      </c>
      <c r="I35" s="63">
        <v>0</v>
      </c>
      <c r="J35" s="64">
        <v>32616423.38</v>
      </c>
      <c r="K35" s="63">
        <v>0</v>
      </c>
      <c r="L35" s="63">
        <v>0</v>
      </c>
      <c r="M35" s="63">
        <v>0</v>
      </c>
      <c r="N35" s="64">
        <v>0</v>
      </c>
      <c r="O35" s="64">
        <v>32616423.38</v>
      </c>
    </row>
    <row r="36" spans="1:15" ht="22.5">
      <c r="A36" s="65" t="s">
        <v>92</v>
      </c>
      <c r="B36" s="63">
        <v>4682208.4</v>
      </c>
      <c r="C36" s="63">
        <v>392560</v>
      </c>
      <c r="D36" s="63">
        <v>8845796.44</v>
      </c>
      <c r="E36" s="63">
        <v>9620675.16</v>
      </c>
      <c r="F36" s="63">
        <v>0</v>
      </c>
      <c r="G36" s="63">
        <v>2322700</v>
      </c>
      <c r="H36" s="63">
        <v>9000</v>
      </c>
      <c r="I36" s="63">
        <v>0</v>
      </c>
      <c r="J36" s="64">
        <v>25872940</v>
      </c>
      <c r="K36" s="63">
        <v>0</v>
      </c>
      <c r="L36" s="63">
        <v>0</v>
      </c>
      <c r="M36" s="63">
        <v>0</v>
      </c>
      <c r="N36" s="64">
        <v>0</v>
      </c>
      <c r="O36" s="64">
        <v>25872940</v>
      </c>
    </row>
    <row r="37" spans="1:15" ht="22.5">
      <c r="A37" s="65" t="s">
        <v>93</v>
      </c>
      <c r="B37" s="63">
        <v>6316990.88</v>
      </c>
      <c r="C37" s="63">
        <v>127345</v>
      </c>
      <c r="D37" s="63">
        <v>5390537.3100000005</v>
      </c>
      <c r="E37" s="63">
        <v>5916109.199999999</v>
      </c>
      <c r="F37" s="63">
        <v>94427.09000000001</v>
      </c>
      <c r="G37" s="63">
        <v>1935300</v>
      </c>
      <c r="H37" s="63">
        <v>0</v>
      </c>
      <c r="I37" s="63">
        <v>0</v>
      </c>
      <c r="J37" s="64">
        <v>19780709.48</v>
      </c>
      <c r="K37" s="63">
        <v>0</v>
      </c>
      <c r="L37" s="63">
        <v>0</v>
      </c>
      <c r="M37" s="63">
        <v>0</v>
      </c>
      <c r="N37" s="64">
        <v>0</v>
      </c>
      <c r="O37" s="64">
        <v>19780709.48</v>
      </c>
    </row>
    <row r="38" spans="1:15" ht="22.5">
      <c r="A38" s="65" t="s">
        <v>99</v>
      </c>
      <c r="B38" s="63">
        <v>1311140</v>
      </c>
      <c r="C38" s="63">
        <v>97000</v>
      </c>
      <c r="D38" s="63">
        <v>4288207.7</v>
      </c>
      <c r="E38" s="63">
        <v>6204771.9399999995</v>
      </c>
      <c r="F38" s="63">
        <v>12901.25</v>
      </c>
      <c r="G38" s="63">
        <v>360000</v>
      </c>
      <c r="H38" s="63">
        <v>0</v>
      </c>
      <c r="I38" s="63">
        <v>0</v>
      </c>
      <c r="J38" s="64">
        <v>12274020.89</v>
      </c>
      <c r="K38" s="63">
        <v>0</v>
      </c>
      <c r="L38" s="63">
        <v>0</v>
      </c>
      <c r="M38" s="63">
        <v>0</v>
      </c>
      <c r="N38" s="64">
        <v>0</v>
      </c>
      <c r="O38" s="64">
        <v>12274020.89</v>
      </c>
    </row>
    <row r="39" spans="1:15" ht="22.5">
      <c r="A39" s="65" t="s">
        <v>94</v>
      </c>
      <c r="B39" s="63">
        <v>3382720</v>
      </c>
      <c r="C39" s="63">
        <v>1215894</v>
      </c>
      <c r="D39" s="63">
        <v>4384753.27</v>
      </c>
      <c r="E39" s="63">
        <v>4823383.199999999</v>
      </c>
      <c r="F39" s="63">
        <v>0</v>
      </c>
      <c r="G39" s="63">
        <v>629500</v>
      </c>
      <c r="H39" s="63">
        <v>6000</v>
      </c>
      <c r="I39" s="63">
        <v>0</v>
      </c>
      <c r="J39" s="64">
        <v>14442250.469999999</v>
      </c>
      <c r="K39" s="63">
        <v>0</v>
      </c>
      <c r="L39" s="63">
        <v>0</v>
      </c>
      <c r="M39" s="63">
        <v>0</v>
      </c>
      <c r="N39" s="64">
        <v>0</v>
      </c>
      <c r="O39" s="64">
        <v>14442250.469999999</v>
      </c>
    </row>
    <row r="40" spans="1:15" ht="22.5">
      <c r="A40" s="65" t="s">
        <v>100</v>
      </c>
      <c r="B40" s="66">
        <v>1686317</v>
      </c>
      <c r="C40" s="66">
        <v>20640</v>
      </c>
      <c r="D40" s="66">
        <v>4020683.7</v>
      </c>
      <c r="E40" s="66">
        <v>6743845.949999999</v>
      </c>
      <c r="F40" s="66">
        <v>0</v>
      </c>
      <c r="G40" s="66">
        <v>663700</v>
      </c>
      <c r="H40" s="66">
        <v>0</v>
      </c>
      <c r="I40" s="66">
        <v>0</v>
      </c>
      <c r="J40" s="67">
        <v>13135186.649999999</v>
      </c>
      <c r="K40" s="66">
        <v>0</v>
      </c>
      <c r="L40" s="66">
        <v>0</v>
      </c>
      <c r="M40" s="66">
        <v>0</v>
      </c>
      <c r="N40" s="67">
        <v>0</v>
      </c>
      <c r="O40" s="67">
        <v>13135186.649999999</v>
      </c>
    </row>
    <row r="41" spans="1:15" s="306" customFormat="1" ht="22.5">
      <c r="A41" s="303" t="s">
        <v>7</v>
      </c>
      <c r="B41" s="304">
        <f>SUM(B7+B16)</f>
        <v>1714287525.8000002</v>
      </c>
      <c r="C41" s="304">
        <f aca="true" t="shared" si="2" ref="C41:N41">SUM(C7+C16)</f>
        <v>44764671.1</v>
      </c>
      <c r="D41" s="304">
        <f t="shared" si="2"/>
        <v>243654237.82</v>
      </c>
      <c r="E41" s="304">
        <f t="shared" si="2"/>
        <v>522070118.6300002</v>
      </c>
      <c r="F41" s="304">
        <f t="shared" si="2"/>
        <v>55277325.970000006</v>
      </c>
      <c r="G41" s="304">
        <f t="shared" si="2"/>
        <v>92400000</v>
      </c>
      <c r="H41" s="304">
        <f t="shared" si="2"/>
        <v>59670103</v>
      </c>
      <c r="I41" s="304">
        <f t="shared" si="2"/>
        <v>8910</v>
      </c>
      <c r="J41" s="304">
        <f t="shared" si="2"/>
        <v>2732132892.3200006</v>
      </c>
      <c r="K41" s="304">
        <f t="shared" si="2"/>
        <v>963798786.2199999</v>
      </c>
      <c r="L41" s="304">
        <f t="shared" si="2"/>
        <v>1308026.21</v>
      </c>
      <c r="M41" s="304">
        <f t="shared" si="2"/>
        <v>3318000</v>
      </c>
      <c r="N41" s="304">
        <f t="shared" si="2"/>
        <v>968424812.4299998</v>
      </c>
      <c r="O41" s="305">
        <f>SUM(J41+N41)</f>
        <v>3700557704.7500005</v>
      </c>
    </row>
  </sheetData>
  <sheetProtection/>
  <mergeCells count="5">
    <mergeCell ref="K4:N4"/>
    <mergeCell ref="B4:J4"/>
    <mergeCell ref="A1:O1"/>
    <mergeCell ref="A2:O2"/>
    <mergeCell ref="A3:O3"/>
  </mergeCells>
  <printOptions/>
  <pageMargins left="0.2755905511811024" right="0.1968503937007874" top="0.6299212598425197" bottom="0.79" header="0.51181102362204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83"/>
  <sheetViews>
    <sheetView zoomScale="89" zoomScaleNormal="89" zoomScalePageLayoutView="0" workbookViewId="0" topLeftCell="C73">
      <selection activeCell="I50" sqref="I50"/>
    </sheetView>
  </sheetViews>
  <sheetFormatPr defaultColWidth="9.140625" defaultRowHeight="32.25" customHeight="1"/>
  <cols>
    <col min="1" max="1" width="6.421875" style="290" bestFit="1" customWidth="1"/>
    <col min="2" max="2" width="76.8515625" style="273" bestFit="1" customWidth="1"/>
    <col min="3" max="3" width="20.28125" style="295" customWidth="1"/>
    <col min="4" max="4" width="18.00390625" style="295" customWidth="1"/>
    <col min="5" max="5" width="18.140625" style="295" customWidth="1"/>
    <col min="6" max="6" width="17.8515625" style="292" customWidth="1"/>
    <col min="7" max="7" width="22.00390625" style="293" bestFit="1" customWidth="1"/>
    <col min="8" max="8" width="18.140625" style="294" bestFit="1" customWidth="1"/>
    <col min="9" max="9" width="17.28125" style="743" customWidth="1"/>
    <col min="10" max="10" width="18.8515625" style="273" bestFit="1" customWidth="1"/>
    <col min="11" max="11" width="3.7109375" style="273" customWidth="1"/>
    <col min="12" max="16384" width="9.140625" style="273" customWidth="1"/>
  </cols>
  <sheetData>
    <row r="1" spans="1:10" ht="24" customHeight="1">
      <c r="A1" s="755" t="s">
        <v>68</v>
      </c>
      <c r="B1" s="755"/>
      <c r="C1" s="755"/>
      <c r="D1" s="755"/>
      <c r="E1" s="755"/>
      <c r="F1" s="755"/>
      <c r="G1" s="755"/>
      <c r="H1" s="755"/>
      <c r="I1" s="755"/>
      <c r="J1" s="755"/>
    </row>
    <row r="2" spans="1:10" ht="24" customHeight="1">
      <c r="A2" s="755" t="s">
        <v>0</v>
      </c>
      <c r="B2" s="755"/>
      <c r="C2" s="755"/>
      <c r="D2" s="755"/>
      <c r="E2" s="755"/>
      <c r="F2" s="755"/>
      <c r="G2" s="755"/>
      <c r="H2" s="755"/>
      <c r="I2" s="755"/>
      <c r="J2" s="755"/>
    </row>
    <row r="3" spans="1:10" ht="24" customHeight="1">
      <c r="A3" s="755" t="s">
        <v>1</v>
      </c>
      <c r="B3" s="755"/>
      <c r="C3" s="755"/>
      <c r="D3" s="755"/>
      <c r="E3" s="755"/>
      <c r="F3" s="755"/>
      <c r="G3" s="755"/>
      <c r="H3" s="755"/>
      <c r="I3" s="755"/>
      <c r="J3" s="755"/>
    </row>
    <row r="4" spans="1:10" s="274" customFormat="1" ht="32.25" customHeight="1">
      <c r="A4" s="558" t="s">
        <v>19</v>
      </c>
      <c r="B4" s="558"/>
      <c r="C4" s="558"/>
      <c r="D4" s="558"/>
      <c r="E4" s="558"/>
      <c r="F4" s="558"/>
      <c r="G4" s="558"/>
      <c r="H4" s="558"/>
      <c r="I4" s="737"/>
      <c r="J4" s="558"/>
    </row>
    <row r="5" spans="1:10" s="279" customFormat="1" ht="24.75">
      <c r="A5" s="276"/>
      <c r="B5" s="277" t="s">
        <v>20</v>
      </c>
      <c r="C5" s="275" t="s">
        <v>21</v>
      </c>
      <c r="D5" s="275" t="s">
        <v>22</v>
      </c>
      <c r="E5" s="275" t="s">
        <v>6</v>
      </c>
      <c r="F5" s="275" t="s">
        <v>23</v>
      </c>
      <c r="G5" s="275" t="s">
        <v>24</v>
      </c>
      <c r="H5" s="278" t="s">
        <v>25</v>
      </c>
      <c r="I5" s="738" t="s">
        <v>26</v>
      </c>
      <c r="J5" s="275" t="s">
        <v>27</v>
      </c>
    </row>
    <row r="6" spans="1:11" ht="27" customHeight="1">
      <c r="A6" s="280">
        <v>1</v>
      </c>
      <c r="B6" s="556" t="s">
        <v>139</v>
      </c>
      <c r="C6" s="554">
        <v>13267440.17</v>
      </c>
      <c r="D6" s="554">
        <v>7367566.79</v>
      </c>
      <c r="E6" s="554">
        <v>0</v>
      </c>
      <c r="F6" s="554">
        <v>6084820.36</v>
      </c>
      <c r="G6" s="281">
        <f aca="true" t="shared" si="0" ref="G6:G37">SUM(C6:F6)</f>
        <v>26719827.32</v>
      </c>
      <c r="H6" s="278">
        <v>67739260.32</v>
      </c>
      <c r="I6" s="739" t="s">
        <v>181</v>
      </c>
      <c r="J6" s="282">
        <f aca="true" t="shared" si="1" ref="J6:J37">SUM(G6/H6)</f>
        <v>0.39445112323009796</v>
      </c>
      <c r="K6" s="553"/>
    </row>
    <row r="7" spans="1:11" ht="32.25" customHeight="1">
      <c r="A7" s="280">
        <v>2</v>
      </c>
      <c r="B7" s="556" t="s">
        <v>140</v>
      </c>
      <c r="C7" s="554">
        <v>3973922.39</v>
      </c>
      <c r="D7" s="554">
        <v>2206766.21</v>
      </c>
      <c r="E7" s="554">
        <v>0</v>
      </c>
      <c r="F7" s="554">
        <v>1822552.32</v>
      </c>
      <c r="G7" s="281">
        <f t="shared" si="0"/>
        <v>8003240.92</v>
      </c>
      <c r="H7" s="278">
        <v>67739260.32</v>
      </c>
      <c r="I7" s="739" t="s">
        <v>181</v>
      </c>
      <c r="J7" s="282">
        <f t="shared" si="1"/>
        <v>0.11814774596286882</v>
      </c>
      <c r="K7" s="553"/>
    </row>
    <row r="8" spans="1:11" ht="32.25" customHeight="1">
      <c r="A8" s="280">
        <v>3</v>
      </c>
      <c r="B8" s="556" t="s">
        <v>141</v>
      </c>
      <c r="C8" s="554">
        <v>7277.68</v>
      </c>
      <c r="D8" s="554">
        <v>4041.38</v>
      </c>
      <c r="E8" s="554">
        <v>0</v>
      </c>
      <c r="F8" s="554">
        <v>3337.75</v>
      </c>
      <c r="G8" s="281">
        <f t="shared" si="0"/>
        <v>14656.810000000001</v>
      </c>
      <c r="H8" s="278">
        <v>1</v>
      </c>
      <c r="I8" s="739" t="s">
        <v>182</v>
      </c>
      <c r="J8" s="282">
        <f t="shared" si="1"/>
        <v>14656.810000000001</v>
      </c>
      <c r="K8" s="553"/>
    </row>
    <row r="9" spans="1:11" ht="32.25" customHeight="1">
      <c r="A9" s="280">
        <v>4</v>
      </c>
      <c r="B9" s="556" t="s">
        <v>142</v>
      </c>
      <c r="C9" s="554">
        <v>5166701.81</v>
      </c>
      <c r="D9" s="554">
        <v>2869130.76</v>
      </c>
      <c r="E9" s="554">
        <v>0</v>
      </c>
      <c r="F9" s="554">
        <v>2369594.43</v>
      </c>
      <c r="G9" s="281">
        <f t="shared" si="0"/>
        <v>10405427</v>
      </c>
      <c r="H9" s="278">
        <v>67739260.32</v>
      </c>
      <c r="I9" s="739" t="s">
        <v>181</v>
      </c>
      <c r="J9" s="282">
        <f t="shared" si="1"/>
        <v>0.1536099885183984</v>
      </c>
      <c r="K9" s="553"/>
    </row>
    <row r="10" spans="1:11" ht="22.5" customHeight="1">
      <c r="A10" s="280">
        <v>5</v>
      </c>
      <c r="B10" s="556" t="s">
        <v>143</v>
      </c>
      <c r="C10" s="554">
        <v>5872000.38</v>
      </c>
      <c r="D10" s="554">
        <v>3736112.51</v>
      </c>
      <c r="E10" s="554">
        <v>0</v>
      </c>
      <c r="F10" s="554">
        <v>424514.92</v>
      </c>
      <c r="G10" s="281">
        <f t="shared" si="0"/>
        <v>10032627.81</v>
      </c>
      <c r="H10" s="278">
        <v>38678</v>
      </c>
      <c r="I10" s="740" t="s">
        <v>183</v>
      </c>
      <c r="J10" s="282">
        <f t="shared" si="1"/>
        <v>259.3884846682869</v>
      </c>
      <c r="K10" s="553"/>
    </row>
    <row r="11" spans="1:11" ht="32.25" customHeight="1">
      <c r="A11" s="280">
        <v>6</v>
      </c>
      <c r="B11" s="556" t="s">
        <v>144</v>
      </c>
      <c r="C11" s="554">
        <v>4672650.54</v>
      </c>
      <c r="D11" s="554">
        <v>2973015.49</v>
      </c>
      <c r="E11" s="554">
        <v>0</v>
      </c>
      <c r="F11" s="554">
        <v>337808.19</v>
      </c>
      <c r="G11" s="281">
        <f t="shared" si="0"/>
        <v>7983474.220000001</v>
      </c>
      <c r="H11" s="278">
        <v>1912</v>
      </c>
      <c r="I11" s="739" t="s">
        <v>184</v>
      </c>
      <c r="J11" s="282">
        <f t="shared" si="1"/>
        <v>4175.457228033473</v>
      </c>
      <c r="K11" s="553"/>
    </row>
    <row r="12" spans="1:11" ht="23.25" customHeight="1">
      <c r="A12" s="280">
        <v>7</v>
      </c>
      <c r="B12" s="556" t="s">
        <v>145</v>
      </c>
      <c r="C12" s="554">
        <v>88656880.66</v>
      </c>
      <c r="D12" s="554">
        <v>34448554.07</v>
      </c>
      <c r="E12" s="554">
        <v>0</v>
      </c>
      <c r="F12" s="554">
        <v>1063956.19</v>
      </c>
      <c r="G12" s="281">
        <f t="shared" si="0"/>
        <v>124169390.91999999</v>
      </c>
      <c r="H12" s="278">
        <v>437939</v>
      </c>
      <c r="I12" s="739" t="s">
        <v>181</v>
      </c>
      <c r="J12" s="282">
        <f t="shared" si="1"/>
        <v>283.5312473198322</v>
      </c>
      <c r="K12" s="553"/>
    </row>
    <row r="13" spans="1:11" ht="32.25" customHeight="1">
      <c r="A13" s="280">
        <v>8</v>
      </c>
      <c r="B13" s="556" t="s">
        <v>146</v>
      </c>
      <c r="C13" s="554">
        <v>15931645.35</v>
      </c>
      <c r="D13" s="554">
        <v>6190406.68</v>
      </c>
      <c r="E13" s="554">
        <v>0</v>
      </c>
      <c r="F13" s="554">
        <v>191192.97</v>
      </c>
      <c r="G13" s="281">
        <f t="shared" si="0"/>
        <v>22313245</v>
      </c>
      <c r="H13" s="278">
        <v>2000</v>
      </c>
      <c r="I13" s="739" t="s">
        <v>181</v>
      </c>
      <c r="J13" s="282">
        <f t="shared" si="1"/>
        <v>11156.6225</v>
      </c>
      <c r="K13" s="553"/>
    </row>
    <row r="14" spans="1:11" ht="24" customHeight="1">
      <c r="A14" s="280">
        <v>9</v>
      </c>
      <c r="B14" s="557" t="s">
        <v>147</v>
      </c>
      <c r="C14" s="554">
        <v>21815609.08</v>
      </c>
      <c r="D14" s="554">
        <v>8476682.05</v>
      </c>
      <c r="E14" s="554">
        <v>0</v>
      </c>
      <c r="F14" s="554">
        <v>261805.42</v>
      </c>
      <c r="G14" s="281">
        <f t="shared" si="0"/>
        <v>30554096.55</v>
      </c>
      <c r="H14" s="278">
        <v>8346615</v>
      </c>
      <c r="I14" s="739" t="s">
        <v>181</v>
      </c>
      <c r="J14" s="282">
        <f t="shared" si="1"/>
        <v>3.6606572305060197</v>
      </c>
      <c r="K14" s="553"/>
    </row>
    <row r="15" spans="1:11" ht="32.25" customHeight="1">
      <c r="A15" s="280">
        <v>10</v>
      </c>
      <c r="B15" s="556" t="s">
        <v>148</v>
      </c>
      <c r="C15" s="554">
        <v>27700995.14</v>
      </c>
      <c r="D15" s="554">
        <v>10763510.08</v>
      </c>
      <c r="E15" s="554">
        <v>0</v>
      </c>
      <c r="F15" s="554">
        <v>332434.94</v>
      </c>
      <c r="G15" s="281">
        <f t="shared" si="0"/>
        <v>38796940.16</v>
      </c>
      <c r="H15" s="278">
        <v>24270000</v>
      </c>
      <c r="I15" s="739" t="s">
        <v>185</v>
      </c>
      <c r="J15" s="282">
        <f t="shared" si="1"/>
        <v>1.598555424804285</v>
      </c>
      <c r="K15" s="553"/>
    </row>
    <row r="16" spans="1:11" ht="32.25" customHeight="1">
      <c r="A16" s="280">
        <v>11</v>
      </c>
      <c r="B16" s="556" t="s">
        <v>149</v>
      </c>
      <c r="C16" s="554">
        <v>2152204.19</v>
      </c>
      <c r="D16" s="554">
        <v>836261.35</v>
      </c>
      <c r="E16" s="554">
        <v>0</v>
      </c>
      <c r="F16" s="554">
        <v>25828.24</v>
      </c>
      <c r="G16" s="281">
        <f t="shared" si="0"/>
        <v>3014293.7800000003</v>
      </c>
      <c r="H16" s="278">
        <v>75</v>
      </c>
      <c r="I16" s="739" t="s">
        <v>186</v>
      </c>
      <c r="J16" s="282">
        <f t="shared" si="1"/>
        <v>40190.58373333334</v>
      </c>
      <c r="K16" s="553"/>
    </row>
    <row r="17" spans="1:11" ht="22.5" customHeight="1">
      <c r="A17" s="280">
        <v>12</v>
      </c>
      <c r="B17" s="556" t="s">
        <v>150</v>
      </c>
      <c r="C17" s="554">
        <v>5176584.2</v>
      </c>
      <c r="D17" s="554">
        <v>2011415.69</v>
      </c>
      <c r="E17" s="554">
        <v>0</v>
      </c>
      <c r="F17" s="554">
        <v>62123.31</v>
      </c>
      <c r="G17" s="281">
        <f t="shared" si="0"/>
        <v>7250123.2</v>
      </c>
      <c r="H17" s="278">
        <v>1660</v>
      </c>
      <c r="I17" s="740" t="s">
        <v>183</v>
      </c>
      <c r="J17" s="282">
        <f t="shared" si="1"/>
        <v>4367.544096385543</v>
      </c>
      <c r="K17" s="553"/>
    </row>
    <row r="18" spans="1:11" ht="32.25" customHeight="1">
      <c r="A18" s="280">
        <v>13</v>
      </c>
      <c r="B18" s="557" t="s">
        <v>151</v>
      </c>
      <c r="C18" s="554">
        <v>24126530.87</v>
      </c>
      <c r="D18" s="554">
        <v>9374614.78</v>
      </c>
      <c r="E18" s="554">
        <v>0</v>
      </c>
      <c r="F18" s="554">
        <v>289538.41</v>
      </c>
      <c r="G18" s="281">
        <f t="shared" si="0"/>
        <v>33790684.059999995</v>
      </c>
      <c r="H18" s="278">
        <v>13000</v>
      </c>
      <c r="I18" s="739" t="s">
        <v>181</v>
      </c>
      <c r="J18" s="282">
        <f t="shared" si="1"/>
        <v>2599.283389230769</v>
      </c>
      <c r="K18" s="553"/>
    </row>
    <row r="19" spans="1:11" ht="32.25" customHeight="1">
      <c r="A19" s="280">
        <v>14</v>
      </c>
      <c r="B19" s="557" t="s">
        <v>152</v>
      </c>
      <c r="C19" s="554">
        <v>34958365.4</v>
      </c>
      <c r="D19" s="554">
        <v>13583436.86</v>
      </c>
      <c r="E19" s="554">
        <v>0</v>
      </c>
      <c r="F19" s="554">
        <v>419529.41</v>
      </c>
      <c r="G19" s="281">
        <f t="shared" si="0"/>
        <v>48961331.669999994</v>
      </c>
      <c r="H19" s="278">
        <v>75000</v>
      </c>
      <c r="I19" s="739" t="s">
        <v>181</v>
      </c>
      <c r="J19" s="282">
        <f t="shared" si="1"/>
        <v>652.8177555999999</v>
      </c>
      <c r="K19" s="553"/>
    </row>
    <row r="20" spans="1:11" ht="24.75">
      <c r="A20" s="280">
        <v>15</v>
      </c>
      <c r="B20" s="556" t="s">
        <v>153</v>
      </c>
      <c r="C20" s="554">
        <v>20973965.73</v>
      </c>
      <c r="D20" s="554">
        <v>4799132</v>
      </c>
      <c r="E20" s="554">
        <v>45525.82</v>
      </c>
      <c r="F20" s="554">
        <v>784853.97</v>
      </c>
      <c r="G20" s="281">
        <f t="shared" si="0"/>
        <v>26603477.52</v>
      </c>
      <c r="H20" s="283">
        <v>400</v>
      </c>
      <c r="I20" s="739" t="s">
        <v>187</v>
      </c>
      <c r="J20" s="282">
        <f t="shared" si="1"/>
        <v>66508.6938</v>
      </c>
      <c r="K20" s="553"/>
    </row>
    <row r="21" spans="1:11" ht="32.25" customHeight="1">
      <c r="A21" s="280">
        <v>16</v>
      </c>
      <c r="B21" s="556" t="s">
        <v>154</v>
      </c>
      <c r="C21" s="554">
        <v>9020410.99</v>
      </c>
      <c r="D21" s="554">
        <v>2063994.17</v>
      </c>
      <c r="E21" s="554">
        <v>19579.59</v>
      </c>
      <c r="F21" s="554">
        <v>337547.29</v>
      </c>
      <c r="G21" s="281">
        <f t="shared" si="0"/>
        <v>11441532.04</v>
      </c>
      <c r="H21" s="278">
        <v>72</v>
      </c>
      <c r="I21" s="741" t="s">
        <v>188</v>
      </c>
      <c r="J21" s="282">
        <f t="shared" si="1"/>
        <v>158910.1672222222</v>
      </c>
      <c r="K21" s="553"/>
    </row>
    <row r="22" spans="1:11" ht="32.25" customHeight="1">
      <c r="A22" s="280">
        <v>17</v>
      </c>
      <c r="B22" s="556" t="s">
        <v>155</v>
      </c>
      <c r="C22" s="554">
        <v>3144144.34</v>
      </c>
      <c r="D22" s="554">
        <v>719423.5</v>
      </c>
      <c r="E22" s="554">
        <v>6824.64</v>
      </c>
      <c r="F22" s="554">
        <v>117655.11</v>
      </c>
      <c r="G22" s="281">
        <f t="shared" si="0"/>
        <v>3988047.59</v>
      </c>
      <c r="H22" s="278">
        <v>8</v>
      </c>
      <c r="I22" s="741" t="s">
        <v>188</v>
      </c>
      <c r="J22" s="282">
        <f t="shared" si="1"/>
        <v>498505.94875</v>
      </c>
      <c r="K22" s="553"/>
    </row>
    <row r="23" spans="1:11" ht="32.25" customHeight="1">
      <c r="A23" s="280">
        <v>18</v>
      </c>
      <c r="B23" s="556" t="s">
        <v>156</v>
      </c>
      <c r="C23" s="554">
        <v>2225356.37</v>
      </c>
      <c r="D23" s="554">
        <v>509192.16</v>
      </c>
      <c r="E23" s="554">
        <v>4830.33</v>
      </c>
      <c r="F23" s="554">
        <v>83273.7</v>
      </c>
      <c r="G23" s="281">
        <f t="shared" si="0"/>
        <v>2822652.5600000005</v>
      </c>
      <c r="H23" s="278">
        <v>4</v>
      </c>
      <c r="I23" s="741" t="s">
        <v>188</v>
      </c>
      <c r="J23" s="282">
        <f t="shared" si="1"/>
        <v>705663.1400000001</v>
      </c>
      <c r="K23" s="553"/>
    </row>
    <row r="24" spans="1:11" ht="32.25" customHeight="1">
      <c r="A24" s="280">
        <v>19</v>
      </c>
      <c r="B24" s="556" t="s">
        <v>157</v>
      </c>
      <c r="C24" s="554">
        <v>1514131.31</v>
      </c>
      <c r="D24" s="554">
        <v>346454.08</v>
      </c>
      <c r="E24" s="554">
        <v>3286.55</v>
      </c>
      <c r="F24" s="554">
        <v>56659.38</v>
      </c>
      <c r="G24" s="281">
        <f t="shared" si="0"/>
        <v>1920531.32</v>
      </c>
      <c r="H24" s="278">
        <v>1</v>
      </c>
      <c r="I24" s="741" t="s">
        <v>188</v>
      </c>
      <c r="J24" s="282">
        <f t="shared" si="1"/>
        <v>1920531.32</v>
      </c>
      <c r="K24" s="553"/>
    </row>
    <row r="25" spans="1:11" ht="32.25" customHeight="1">
      <c r="A25" s="280">
        <v>20</v>
      </c>
      <c r="B25" s="556" t="s">
        <v>158</v>
      </c>
      <c r="C25" s="554">
        <v>2902575.05</v>
      </c>
      <c r="D25" s="554">
        <v>509162.58</v>
      </c>
      <c r="E25" s="554">
        <v>442773.62</v>
      </c>
      <c r="F25" s="554">
        <v>82694.22</v>
      </c>
      <c r="G25" s="281">
        <f t="shared" si="0"/>
        <v>3937205.47</v>
      </c>
      <c r="H25" s="278">
        <v>20</v>
      </c>
      <c r="I25" s="741" t="s">
        <v>187</v>
      </c>
      <c r="J25" s="282">
        <f t="shared" si="1"/>
        <v>196860.2735</v>
      </c>
      <c r="K25" s="553"/>
    </row>
    <row r="26" spans="1:11" ht="32.25" customHeight="1">
      <c r="A26" s="280">
        <v>21</v>
      </c>
      <c r="B26" s="556" t="s">
        <v>159</v>
      </c>
      <c r="C26" s="554">
        <v>35833273.72</v>
      </c>
      <c r="D26" s="554">
        <v>190060.49</v>
      </c>
      <c r="E26" s="554">
        <v>22632979.41</v>
      </c>
      <c r="F26" s="554">
        <v>1387.31</v>
      </c>
      <c r="G26" s="281">
        <f t="shared" si="0"/>
        <v>58657700.93000001</v>
      </c>
      <c r="H26" s="278">
        <v>58</v>
      </c>
      <c r="I26" s="741" t="s">
        <v>188</v>
      </c>
      <c r="J26" s="282">
        <f t="shared" si="1"/>
        <v>1011339.6712068967</v>
      </c>
      <c r="K26" s="553"/>
    </row>
    <row r="27" spans="1:11" ht="32.25" customHeight="1">
      <c r="A27" s="280">
        <v>22</v>
      </c>
      <c r="B27" s="556" t="s">
        <v>160</v>
      </c>
      <c r="C27" s="554">
        <v>1250956.62</v>
      </c>
      <c r="D27" s="554">
        <v>6635.1</v>
      </c>
      <c r="E27" s="554">
        <v>790128.07</v>
      </c>
      <c r="F27" s="554">
        <v>48.43</v>
      </c>
      <c r="G27" s="281">
        <f t="shared" si="0"/>
        <v>2047768.22</v>
      </c>
      <c r="H27" s="278">
        <v>5</v>
      </c>
      <c r="I27" s="741" t="s">
        <v>189</v>
      </c>
      <c r="J27" s="282">
        <f t="shared" si="1"/>
        <v>409553.644</v>
      </c>
      <c r="K27" s="553"/>
    </row>
    <row r="28" spans="1:11" ht="32.25" customHeight="1">
      <c r="A28" s="280">
        <v>23</v>
      </c>
      <c r="B28" s="556" t="s">
        <v>161</v>
      </c>
      <c r="C28" s="554">
        <v>3787809.22</v>
      </c>
      <c r="D28" s="554">
        <v>20090.63</v>
      </c>
      <c r="E28" s="554">
        <v>2392452.58</v>
      </c>
      <c r="F28" s="554">
        <v>146.65</v>
      </c>
      <c r="G28" s="281">
        <f t="shared" si="0"/>
        <v>6200499.08</v>
      </c>
      <c r="H28" s="278">
        <v>30</v>
      </c>
      <c r="I28" s="741" t="s">
        <v>188</v>
      </c>
      <c r="J28" s="282">
        <f t="shared" si="1"/>
        <v>206683.30266666666</v>
      </c>
      <c r="K28" s="553"/>
    </row>
    <row r="29" spans="1:11" ht="32.25" customHeight="1">
      <c r="A29" s="280">
        <v>24</v>
      </c>
      <c r="B29" s="556" t="s">
        <v>162</v>
      </c>
      <c r="C29" s="554">
        <v>7094796.71</v>
      </c>
      <c r="D29" s="554">
        <v>0</v>
      </c>
      <c r="E29" s="554">
        <v>0</v>
      </c>
      <c r="F29" s="554">
        <v>280166.84</v>
      </c>
      <c r="G29" s="281">
        <f t="shared" si="0"/>
        <v>7374963.55</v>
      </c>
      <c r="H29" s="278">
        <v>16718</v>
      </c>
      <c r="I29" s="741" t="s">
        <v>183</v>
      </c>
      <c r="J29" s="282">
        <f t="shared" si="1"/>
        <v>441.13910455796145</v>
      </c>
      <c r="K29" s="553"/>
    </row>
    <row r="30" spans="1:11" ht="32.25" customHeight="1">
      <c r="A30" s="280">
        <v>25</v>
      </c>
      <c r="B30" s="556" t="s">
        <v>163</v>
      </c>
      <c r="C30" s="554">
        <v>1405588.73</v>
      </c>
      <c r="D30" s="554">
        <v>0</v>
      </c>
      <c r="E30" s="554">
        <v>0</v>
      </c>
      <c r="F30" s="554">
        <v>55505.37</v>
      </c>
      <c r="G30" s="281">
        <f t="shared" si="0"/>
        <v>1461094.1</v>
      </c>
      <c r="H30" s="278">
        <v>11418</v>
      </c>
      <c r="I30" s="741" t="s">
        <v>190</v>
      </c>
      <c r="J30" s="282">
        <f t="shared" si="1"/>
        <v>127.96410054300229</v>
      </c>
      <c r="K30" s="553"/>
    </row>
    <row r="31" spans="1:11" ht="32.25" customHeight="1">
      <c r="A31" s="280">
        <v>26</v>
      </c>
      <c r="B31" s="556" t="s">
        <v>164</v>
      </c>
      <c r="C31" s="554">
        <v>4979826.59</v>
      </c>
      <c r="D31" s="554">
        <v>123476.5</v>
      </c>
      <c r="E31" s="554">
        <v>0</v>
      </c>
      <c r="F31" s="554">
        <v>858013.91</v>
      </c>
      <c r="G31" s="281">
        <f t="shared" si="0"/>
        <v>5961317</v>
      </c>
      <c r="H31" s="278">
        <v>1</v>
      </c>
      <c r="I31" s="741" t="s">
        <v>188</v>
      </c>
      <c r="J31" s="282">
        <f t="shared" si="1"/>
        <v>5961317</v>
      </c>
      <c r="K31" s="553"/>
    </row>
    <row r="32" spans="1:11" ht="32.25" customHeight="1">
      <c r="A32" s="280">
        <v>27</v>
      </c>
      <c r="B32" s="556" t="s">
        <v>165</v>
      </c>
      <c r="C32" s="554">
        <v>737267.4</v>
      </c>
      <c r="D32" s="554">
        <v>18280.8</v>
      </c>
      <c r="E32" s="554">
        <v>0</v>
      </c>
      <c r="F32" s="554">
        <v>127029.66</v>
      </c>
      <c r="G32" s="281">
        <f t="shared" si="0"/>
        <v>882577.8600000001</v>
      </c>
      <c r="H32" s="278">
        <v>250</v>
      </c>
      <c r="I32" s="741" t="s">
        <v>183</v>
      </c>
      <c r="J32" s="282">
        <f t="shared" si="1"/>
        <v>3530.3114400000004</v>
      </c>
      <c r="K32" s="553"/>
    </row>
    <row r="33" spans="1:11" ht="32.25" customHeight="1">
      <c r="A33" s="280">
        <v>28</v>
      </c>
      <c r="B33" s="556" t="s">
        <v>166</v>
      </c>
      <c r="C33" s="554">
        <v>21277804.5</v>
      </c>
      <c r="D33" s="554">
        <v>527590.43</v>
      </c>
      <c r="E33" s="554">
        <v>0</v>
      </c>
      <c r="F33" s="554">
        <v>3666122.08</v>
      </c>
      <c r="G33" s="281">
        <f t="shared" si="0"/>
        <v>25471517.009999998</v>
      </c>
      <c r="H33" s="278">
        <v>19</v>
      </c>
      <c r="I33" s="741" t="s">
        <v>191</v>
      </c>
      <c r="J33" s="282">
        <f t="shared" si="1"/>
        <v>1340606.1584210526</v>
      </c>
      <c r="K33" s="553"/>
    </row>
    <row r="34" spans="1:11" ht="32.25" customHeight="1">
      <c r="A34" s="280">
        <v>29</v>
      </c>
      <c r="B34" s="556" t="s">
        <v>167</v>
      </c>
      <c r="C34" s="554">
        <v>15532035.41</v>
      </c>
      <c r="D34" s="554">
        <v>385122.13</v>
      </c>
      <c r="E34" s="554">
        <v>0</v>
      </c>
      <c r="F34" s="554">
        <v>2676137.85</v>
      </c>
      <c r="G34" s="281">
        <f t="shared" si="0"/>
        <v>18593295.39</v>
      </c>
      <c r="H34" s="278">
        <v>28</v>
      </c>
      <c r="I34" s="741" t="s">
        <v>191</v>
      </c>
      <c r="J34" s="282">
        <f t="shared" si="1"/>
        <v>664046.2639285715</v>
      </c>
      <c r="K34" s="553"/>
    </row>
    <row r="35" spans="1:11" ht="32.25" customHeight="1">
      <c r="A35" s="280">
        <v>30</v>
      </c>
      <c r="B35" s="556" t="s">
        <v>168</v>
      </c>
      <c r="C35" s="554">
        <v>460792.13</v>
      </c>
      <c r="D35" s="554">
        <v>11425.5</v>
      </c>
      <c r="E35" s="554">
        <v>0</v>
      </c>
      <c r="F35" s="554">
        <v>79393.54</v>
      </c>
      <c r="G35" s="281">
        <f t="shared" si="0"/>
        <v>551611.17</v>
      </c>
      <c r="H35" s="278">
        <v>2</v>
      </c>
      <c r="I35" s="741" t="s">
        <v>191</v>
      </c>
      <c r="J35" s="282">
        <f t="shared" si="1"/>
        <v>275805.585</v>
      </c>
      <c r="K35" s="553"/>
    </row>
    <row r="36" spans="1:11" ht="32.25" customHeight="1">
      <c r="A36" s="280">
        <v>31</v>
      </c>
      <c r="B36" s="556" t="s">
        <v>169</v>
      </c>
      <c r="C36" s="554">
        <v>9579684</v>
      </c>
      <c r="D36" s="554">
        <v>237531.54</v>
      </c>
      <c r="E36" s="554">
        <v>0</v>
      </c>
      <c r="F36" s="554">
        <v>1650559.91</v>
      </c>
      <c r="G36" s="281">
        <f t="shared" si="0"/>
        <v>11467775.45</v>
      </c>
      <c r="H36" s="278">
        <v>9</v>
      </c>
      <c r="I36" s="741" t="s">
        <v>191</v>
      </c>
      <c r="J36" s="282">
        <f t="shared" si="1"/>
        <v>1274197.272222222</v>
      </c>
      <c r="K36" s="553"/>
    </row>
    <row r="37" spans="1:11" ht="32.25" customHeight="1">
      <c r="A37" s="280">
        <v>32</v>
      </c>
      <c r="B37" s="556" t="s">
        <v>170</v>
      </c>
      <c r="C37" s="554">
        <v>6856033.9</v>
      </c>
      <c r="D37" s="554">
        <v>169997.7</v>
      </c>
      <c r="E37" s="554">
        <v>0</v>
      </c>
      <c r="F37" s="554">
        <v>1181280.58</v>
      </c>
      <c r="G37" s="281">
        <f t="shared" si="0"/>
        <v>8207312.180000001</v>
      </c>
      <c r="H37" s="278">
        <v>59</v>
      </c>
      <c r="I37" s="741" t="s">
        <v>191</v>
      </c>
      <c r="J37" s="282">
        <f t="shared" si="1"/>
        <v>139106.98610169493</v>
      </c>
      <c r="K37" s="553"/>
    </row>
    <row r="38" spans="1:11" ht="32.25" customHeight="1">
      <c r="A38" s="280">
        <v>33</v>
      </c>
      <c r="B38" s="556" t="s">
        <v>171</v>
      </c>
      <c r="C38" s="554">
        <v>3085187.61</v>
      </c>
      <c r="D38" s="554">
        <v>76498.28</v>
      </c>
      <c r="E38" s="554">
        <v>0</v>
      </c>
      <c r="F38" s="554">
        <v>531571.5</v>
      </c>
      <c r="G38" s="281">
        <f aca="true" t="shared" si="2" ref="G38:G69">SUM(C38:F38)</f>
        <v>3693257.3899999997</v>
      </c>
      <c r="H38" s="278">
        <v>4</v>
      </c>
      <c r="I38" s="741" t="s">
        <v>192</v>
      </c>
      <c r="J38" s="282">
        <f aca="true" t="shared" si="3" ref="J38:J69">SUM(G38/H38)</f>
        <v>923314.3474999999</v>
      </c>
      <c r="K38" s="553"/>
    </row>
    <row r="39" spans="1:11" ht="32.25" customHeight="1">
      <c r="A39" s="280">
        <v>34</v>
      </c>
      <c r="B39" s="556" t="s">
        <v>172</v>
      </c>
      <c r="C39" s="554">
        <v>1409498.26</v>
      </c>
      <c r="D39" s="554">
        <v>0</v>
      </c>
      <c r="E39" s="554">
        <v>0</v>
      </c>
      <c r="F39" s="554">
        <v>5929.57</v>
      </c>
      <c r="G39" s="281">
        <f t="shared" si="2"/>
        <v>1415427.83</v>
      </c>
      <c r="H39" s="278">
        <v>4</v>
      </c>
      <c r="I39" s="741" t="s">
        <v>191</v>
      </c>
      <c r="J39" s="282">
        <f t="shared" si="3"/>
        <v>353856.9575</v>
      </c>
      <c r="K39" s="553"/>
    </row>
    <row r="40" spans="1:11" ht="32.25" customHeight="1">
      <c r="A40" s="280">
        <v>35</v>
      </c>
      <c r="B40" s="556" t="s">
        <v>173</v>
      </c>
      <c r="C40" s="554">
        <v>14832131.23</v>
      </c>
      <c r="D40" s="554">
        <v>0</v>
      </c>
      <c r="E40" s="554">
        <v>0</v>
      </c>
      <c r="F40" s="554">
        <v>62396.83</v>
      </c>
      <c r="G40" s="281">
        <f t="shared" si="2"/>
        <v>14894528.06</v>
      </c>
      <c r="H40" s="278">
        <v>15</v>
      </c>
      <c r="I40" s="741" t="s">
        <v>188</v>
      </c>
      <c r="J40" s="282">
        <f t="shared" si="3"/>
        <v>992968.5373333334</v>
      </c>
      <c r="K40" s="553"/>
    </row>
    <row r="41" spans="1:11" ht="32.25" customHeight="1">
      <c r="A41" s="280">
        <v>36</v>
      </c>
      <c r="B41" s="556" t="s">
        <v>174</v>
      </c>
      <c r="C41" s="554">
        <v>4876.05</v>
      </c>
      <c r="D41" s="554">
        <v>2707.73</v>
      </c>
      <c r="E41" s="554">
        <v>0</v>
      </c>
      <c r="F41" s="554">
        <v>2236.29</v>
      </c>
      <c r="G41" s="281">
        <f t="shared" si="2"/>
        <v>9820.07</v>
      </c>
      <c r="H41" s="278">
        <v>67739260.32</v>
      </c>
      <c r="I41" s="741" t="s">
        <v>181</v>
      </c>
      <c r="J41" s="284">
        <f t="shared" si="3"/>
        <v>0.0001449686629822946</v>
      </c>
      <c r="K41" s="553"/>
    </row>
    <row r="42" spans="1:11" ht="32.25" customHeight="1">
      <c r="A42" s="280">
        <v>37</v>
      </c>
      <c r="B42" s="556" t="s">
        <v>175</v>
      </c>
      <c r="C42" s="554">
        <v>410158.2</v>
      </c>
      <c r="D42" s="554">
        <v>227765.71</v>
      </c>
      <c r="E42" s="554">
        <v>0</v>
      </c>
      <c r="F42" s="554">
        <v>188110.06</v>
      </c>
      <c r="G42" s="281">
        <f t="shared" si="2"/>
        <v>826033.97</v>
      </c>
      <c r="H42" s="278">
        <v>67739260.32</v>
      </c>
      <c r="I42" s="741" t="s">
        <v>181</v>
      </c>
      <c r="J42" s="285">
        <f t="shared" si="3"/>
        <v>0.01219431635506232</v>
      </c>
      <c r="K42" s="553"/>
    </row>
    <row r="43" spans="1:11" ht="32.25" customHeight="1">
      <c r="A43" s="280">
        <v>38</v>
      </c>
      <c r="B43" s="557" t="s">
        <v>257</v>
      </c>
      <c r="C43" s="554">
        <v>36965187.27</v>
      </c>
      <c r="D43" s="554">
        <v>14363208.39</v>
      </c>
      <c r="E43" s="554">
        <v>0</v>
      </c>
      <c r="F43" s="554">
        <v>443612.94</v>
      </c>
      <c r="G43" s="281">
        <f t="shared" si="2"/>
        <v>51772008.6</v>
      </c>
      <c r="H43" s="278">
        <v>72866</v>
      </c>
      <c r="I43" s="741" t="s">
        <v>181</v>
      </c>
      <c r="J43" s="282">
        <f t="shared" si="3"/>
        <v>710.5098207668872</v>
      </c>
      <c r="K43" s="553"/>
    </row>
    <row r="44" spans="1:11" ht="32.25" customHeight="1">
      <c r="A44" s="280">
        <v>39</v>
      </c>
      <c r="B44" s="556" t="s">
        <v>176</v>
      </c>
      <c r="C44" s="554">
        <v>1090907.35</v>
      </c>
      <c r="D44" s="554">
        <v>249614.62</v>
      </c>
      <c r="E44" s="554">
        <v>2367.91</v>
      </c>
      <c r="F44" s="554">
        <v>40822.18</v>
      </c>
      <c r="G44" s="281">
        <f t="shared" si="2"/>
        <v>1383712.06</v>
      </c>
      <c r="H44" s="278">
        <v>12</v>
      </c>
      <c r="I44" s="741" t="s">
        <v>188</v>
      </c>
      <c r="J44" s="282">
        <f t="shared" si="3"/>
        <v>115309.33833333333</v>
      </c>
      <c r="K44" s="553"/>
    </row>
    <row r="45" spans="1:11" ht="32.25" customHeight="1">
      <c r="A45" s="280">
        <v>40</v>
      </c>
      <c r="B45" s="556" t="s">
        <v>258</v>
      </c>
      <c r="C45" s="554">
        <v>27106945.8</v>
      </c>
      <c r="D45" s="554">
        <v>143775.85</v>
      </c>
      <c r="E45" s="554">
        <v>17121264.19</v>
      </c>
      <c r="F45" s="554">
        <v>1049.46</v>
      </c>
      <c r="G45" s="281">
        <f t="shared" si="2"/>
        <v>44373035.300000004</v>
      </c>
      <c r="H45" s="278">
        <v>39</v>
      </c>
      <c r="I45" s="741" t="s">
        <v>193</v>
      </c>
      <c r="J45" s="282">
        <f t="shared" si="3"/>
        <v>1137770.135897436</v>
      </c>
      <c r="K45" s="553"/>
    </row>
    <row r="46" spans="1:11" ht="32.25" customHeight="1">
      <c r="A46" s="280">
        <v>41</v>
      </c>
      <c r="B46" s="556" t="s">
        <v>101</v>
      </c>
      <c r="C46" s="554">
        <v>15233024.48</v>
      </c>
      <c r="D46" s="554">
        <v>41.44</v>
      </c>
      <c r="E46" s="554">
        <v>1277164.31</v>
      </c>
      <c r="F46" s="554">
        <v>116460.16</v>
      </c>
      <c r="G46" s="281">
        <f t="shared" si="2"/>
        <v>16626690.39</v>
      </c>
      <c r="H46" s="278">
        <v>36</v>
      </c>
      <c r="I46" s="741" t="s">
        <v>194</v>
      </c>
      <c r="J46" s="282">
        <f t="shared" si="3"/>
        <v>461852.51083333336</v>
      </c>
      <c r="K46" s="553"/>
    </row>
    <row r="47" spans="1:11" ht="32.25" customHeight="1">
      <c r="A47" s="280">
        <v>42</v>
      </c>
      <c r="B47" s="556" t="s">
        <v>102</v>
      </c>
      <c r="C47" s="554">
        <v>15272234.32</v>
      </c>
      <c r="D47" s="554">
        <v>41.54</v>
      </c>
      <c r="E47" s="554">
        <v>1280451.73</v>
      </c>
      <c r="F47" s="554">
        <v>116759.93</v>
      </c>
      <c r="G47" s="281">
        <f t="shared" si="2"/>
        <v>16669487.52</v>
      </c>
      <c r="H47" s="278">
        <v>22378</v>
      </c>
      <c r="I47" s="741" t="s">
        <v>198</v>
      </c>
      <c r="J47" s="282">
        <f t="shared" si="3"/>
        <v>744.9051532755385</v>
      </c>
      <c r="K47" s="553"/>
    </row>
    <row r="48" spans="1:11" ht="32.25" customHeight="1">
      <c r="A48" s="280">
        <v>43</v>
      </c>
      <c r="B48" s="556" t="s">
        <v>103</v>
      </c>
      <c r="C48" s="554">
        <v>15226489.5</v>
      </c>
      <c r="D48" s="554">
        <v>41.42</v>
      </c>
      <c r="E48" s="554">
        <v>1276616.4</v>
      </c>
      <c r="F48" s="554">
        <v>116410.2</v>
      </c>
      <c r="G48" s="281">
        <f t="shared" si="2"/>
        <v>16619557.52</v>
      </c>
      <c r="H48" s="278">
        <v>151</v>
      </c>
      <c r="I48" s="741" t="s">
        <v>195</v>
      </c>
      <c r="J48" s="282">
        <f t="shared" si="3"/>
        <v>110063.29483443708</v>
      </c>
      <c r="K48" s="553"/>
    </row>
    <row r="49" spans="1:11" ht="32.25" customHeight="1">
      <c r="A49" s="280">
        <v>44</v>
      </c>
      <c r="B49" s="556" t="s">
        <v>104</v>
      </c>
      <c r="C49" s="554">
        <v>1865551447.19</v>
      </c>
      <c r="D49" s="554">
        <v>5074.72</v>
      </c>
      <c r="E49" s="554">
        <v>156411205.42</v>
      </c>
      <c r="F49" s="554">
        <v>14262592.72</v>
      </c>
      <c r="G49" s="281">
        <f t="shared" si="2"/>
        <v>2036230320.0500002</v>
      </c>
      <c r="H49" s="278">
        <v>10581</v>
      </c>
      <c r="I49" s="741" t="s">
        <v>202</v>
      </c>
      <c r="J49" s="282">
        <f t="shared" si="3"/>
        <v>192442.14346942634</v>
      </c>
      <c r="K49" s="553"/>
    </row>
    <row r="50" spans="1:11" ht="32.25" customHeight="1">
      <c r="A50" s="280">
        <v>45</v>
      </c>
      <c r="B50" s="556" t="s">
        <v>105</v>
      </c>
      <c r="C50" s="554">
        <v>15226489.5</v>
      </c>
      <c r="D50" s="554">
        <v>41.42</v>
      </c>
      <c r="E50" s="554">
        <v>1276616.4</v>
      </c>
      <c r="F50" s="554">
        <v>116410.2</v>
      </c>
      <c r="G50" s="281">
        <f t="shared" si="2"/>
        <v>16619557.52</v>
      </c>
      <c r="H50" s="278">
        <f>102*360</f>
        <v>36720</v>
      </c>
      <c r="I50" s="741" t="s">
        <v>203</v>
      </c>
      <c r="J50" s="282">
        <f t="shared" si="3"/>
        <v>452.60232897603487</v>
      </c>
      <c r="K50" s="553"/>
    </row>
    <row r="51" spans="1:11" ht="32.25" customHeight="1">
      <c r="A51" s="280">
        <v>46</v>
      </c>
      <c r="B51" s="556" t="s">
        <v>106</v>
      </c>
      <c r="C51" s="554">
        <v>15252629.4</v>
      </c>
      <c r="D51" s="554">
        <v>41.49</v>
      </c>
      <c r="E51" s="554">
        <v>1278808.02</v>
      </c>
      <c r="F51" s="554">
        <v>116610.05</v>
      </c>
      <c r="G51" s="281">
        <f t="shared" si="2"/>
        <v>16648088.96</v>
      </c>
      <c r="H51" s="278">
        <f>44125+33026</f>
        <v>77151</v>
      </c>
      <c r="I51" s="742" t="s">
        <v>580</v>
      </c>
      <c r="J51" s="282">
        <f t="shared" si="3"/>
        <v>215.7857832043655</v>
      </c>
      <c r="K51" s="553"/>
    </row>
    <row r="52" spans="1:11" ht="32.25" customHeight="1">
      <c r="A52" s="280">
        <v>47</v>
      </c>
      <c r="B52" s="556" t="s">
        <v>107</v>
      </c>
      <c r="C52" s="554">
        <v>15226489.5</v>
      </c>
      <c r="D52" s="554">
        <v>41.42</v>
      </c>
      <c r="E52" s="554">
        <v>1276616.4</v>
      </c>
      <c r="F52" s="554">
        <v>116410.2</v>
      </c>
      <c r="G52" s="281">
        <f t="shared" si="2"/>
        <v>16619557.52</v>
      </c>
      <c r="H52" s="278">
        <v>40346</v>
      </c>
      <c r="I52" s="741" t="s">
        <v>205</v>
      </c>
      <c r="J52" s="282">
        <f t="shared" si="3"/>
        <v>411.92578000297425</v>
      </c>
      <c r="K52" s="553"/>
    </row>
    <row r="53" spans="1:11" ht="32.25" customHeight="1">
      <c r="A53" s="280">
        <v>48</v>
      </c>
      <c r="B53" s="556" t="s">
        <v>108</v>
      </c>
      <c r="C53" s="554">
        <v>3512525.84</v>
      </c>
      <c r="D53" s="554">
        <v>9.55</v>
      </c>
      <c r="E53" s="554">
        <v>294496.52</v>
      </c>
      <c r="F53" s="554">
        <v>26854.11</v>
      </c>
      <c r="G53" s="281">
        <f t="shared" si="2"/>
        <v>3833886.0199999996</v>
      </c>
      <c r="H53" s="278">
        <v>900</v>
      </c>
      <c r="I53" s="741" t="s">
        <v>195</v>
      </c>
      <c r="J53" s="282">
        <f t="shared" si="3"/>
        <v>4259.8733555555555</v>
      </c>
      <c r="K53" s="553"/>
    </row>
    <row r="54" spans="1:11" ht="32.25" customHeight="1">
      <c r="A54" s="280">
        <v>49</v>
      </c>
      <c r="B54" s="556" t="s">
        <v>484</v>
      </c>
      <c r="C54" s="554">
        <v>38278634.16</v>
      </c>
      <c r="D54" s="554">
        <v>28898.58</v>
      </c>
      <c r="E54" s="554">
        <v>3375784.17</v>
      </c>
      <c r="F54" s="554">
        <v>8129549.46</v>
      </c>
      <c r="G54" s="281">
        <f t="shared" si="2"/>
        <v>49812866.37</v>
      </c>
      <c r="H54" s="278">
        <v>1</v>
      </c>
      <c r="I54" s="741" t="s">
        <v>211</v>
      </c>
      <c r="J54" s="282">
        <f t="shared" si="3"/>
        <v>49812866.37</v>
      </c>
      <c r="K54" s="553"/>
    </row>
    <row r="55" spans="1:11" ht="32.25" customHeight="1">
      <c r="A55" s="280">
        <v>50</v>
      </c>
      <c r="B55" s="556" t="s">
        <v>483</v>
      </c>
      <c r="C55" s="554">
        <v>3283690.27</v>
      </c>
      <c r="D55" s="554">
        <v>2479.03</v>
      </c>
      <c r="E55" s="554">
        <v>289587.91</v>
      </c>
      <c r="F55" s="554">
        <v>697384.4</v>
      </c>
      <c r="G55" s="281">
        <f t="shared" si="2"/>
        <v>4273141.61</v>
      </c>
      <c r="H55" s="278">
        <v>3</v>
      </c>
      <c r="I55" s="741" t="s">
        <v>196</v>
      </c>
      <c r="J55" s="282">
        <f t="shared" si="3"/>
        <v>1424380.5366666669</v>
      </c>
      <c r="K55" s="553"/>
    </row>
    <row r="56" spans="1:11" ht="32.25" customHeight="1">
      <c r="A56" s="280">
        <v>51</v>
      </c>
      <c r="B56" s="556" t="s">
        <v>485</v>
      </c>
      <c r="C56" s="554">
        <v>9392142.24</v>
      </c>
      <c r="D56" s="554">
        <v>7090.63</v>
      </c>
      <c r="E56" s="554">
        <v>828290.92</v>
      </c>
      <c r="F56" s="554">
        <v>1994686.77</v>
      </c>
      <c r="G56" s="281">
        <f t="shared" si="2"/>
        <v>12222210.56</v>
      </c>
      <c r="H56" s="278">
        <v>718</v>
      </c>
      <c r="I56" s="741" t="s">
        <v>190</v>
      </c>
      <c r="J56" s="282">
        <f t="shared" si="3"/>
        <v>17022.5773816156</v>
      </c>
      <c r="K56" s="553"/>
    </row>
    <row r="57" spans="1:11" ht="32.25" customHeight="1">
      <c r="A57" s="280">
        <v>52</v>
      </c>
      <c r="B57" s="556" t="s">
        <v>112</v>
      </c>
      <c r="C57" s="554">
        <v>5721173.55</v>
      </c>
      <c r="D57" s="554">
        <v>4319.22</v>
      </c>
      <c r="E57" s="554">
        <v>504549.01</v>
      </c>
      <c r="F57" s="554">
        <v>1215052.85</v>
      </c>
      <c r="G57" s="281">
        <f t="shared" si="2"/>
        <v>7445094.629999999</v>
      </c>
      <c r="H57" s="278">
        <v>67739260.32</v>
      </c>
      <c r="I57" s="741" t="s">
        <v>181</v>
      </c>
      <c r="J57" s="282">
        <f t="shared" si="3"/>
        <v>0.10990811819954044</v>
      </c>
      <c r="K57" s="553"/>
    </row>
    <row r="58" spans="1:11" ht="32.25" customHeight="1">
      <c r="A58" s="280">
        <v>53</v>
      </c>
      <c r="B58" s="556" t="s">
        <v>113</v>
      </c>
      <c r="C58" s="554">
        <v>525390.44</v>
      </c>
      <c r="D58" s="554">
        <v>396.65</v>
      </c>
      <c r="E58" s="554">
        <v>46334.07</v>
      </c>
      <c r="F58" s="554">
        <v>111581.5</v>
      </c>
      <c r="G58" s="281">
        <f t="shared" si="2"/>
        <v>683702.6599999999</v>
      </c>
      <c r="H58" s="278">
        <v>40</v>
      </c>
      <c r="I58" s="741" t="s">
        <v>191</v>
      </c>
      <c r="J58" s="282">
        <f t="shared" si="3"/>
        <v>17092.566499999997</v>
      </c>
      <c r="K58" s="553"/>
    </row>
    <row r="59" spans="1:11" ht="32.25" customHeight="1">
      <c r="A59" s="280">
        <v>54</v>
      </c>
      <c r="B59" s="556" t="s">
        <v>177</v>
      </c>
      <c r="C59" s="554">
        <v>239108.1</v>
      </c>
      <c r="D59" s="554">
        <v>0</v>
      </c>
      <c r="E59" s="554">
        <v>0</v>
      </c>
      <c r="F59" s="554">
        <v>6068.79</v>
      </c>
      <c r="G59" s="281">
        <f t="shared" si="2"/>
        <v>245176.89</v>
      </c>
      <c r="H59" s="278">
        <v>663</v>
      </c>
      <c r="I59" s="741" t="s">
        <v>197</v>
      </c>
      <c r="J59" s="282">
        <f t="shared" si="3"/>
        <v>369.7992307692308</v>
      </c>
      <c r="K59" s="553"/>
    </row>
    <row r="60" spans="1:11" ht="32.25" customHeight="1">
      <c r="A60" s="280">
        <v>55</v>
      </c>
      <c r="B60" s="556" t="s">
        <v>178</v>
      </c>
      <c r="C60" s="554">
        <v>7299643.46</v>
      </c>
      <c r="D60" s="554">
        <v>5510.89</v>
      </c>
      <c r="E60" s="554">
        <v>643753.92</v>
      </c>
      <c r="F60" s="554">
        <v>1550285.53</v>
      </c>
      <c r="G60" s="281">
        <f t="shared" si="2"/>
        <v>9499193.799999999</v>
      </c>
      <c r="H60" s="278">
        <v>18</v>
      </c>
      <c r="I60" s="741" t="s">
        <v>198</v>
      </c>
      <c r="J60" s="282">
        <f t="shared" si="3"/>
        <v>527732.9888888889</v>
      </c>
      <c r="K60" s="553"/>
    </row>
    <row r="61" spans="1:11" ht="32.25" customHeight="1">
      <c r="A61" s="280">
        <v>56</v>
      </c>
      <c r="B61" s="556" t="s">
        <v>179</v>
      </c>
      <c r="C61" s="554">
        <v>1074998.13</v>
      </c>
      <c r="D61" s="554">
        <v>0</v>
      </c>
      <c r="E61" s="554">
        <v>0</v>
      </c>
      <c r="F61" s="554">
        <v>54400.1</v>
      </c>
      <c r="G61" s="281">
        <f t="shared" si="2"/>
        <v>1129398.23</v>
      </c>
      <c r="H61" s="278">
        <v>1</v>
      </c>
      <c r="I61" s="741" t="s">
        <v>211</v>
      </c>
      <c r="J61" s="282">
        <f t="shared" si="3"/>
        <v>1129398.23</v>
      </c>
      <c r="K61" s="553"/>
    </row>
    <row r="62" spans="1:11" ht="32.25" customHeight="1">
      <c r="A62" s="280">
        <v>57</v>
      </c>
      <c r="B62" s="556" t="s">
        <v>180</v>
      </c>
      <c r="C62" s="554">
        <v>4167305.09</v>
      </c>
      <c r="D62" s="554">
        <v>0</v>
      </c>
      <c r="E62" s="554">
        <v>0</v>
      </c>
      <c r="F62" s="554">
        <v>303058.24</v>
      </c>
      <c r="G62" s="281">
        <f t="shared" si="2"/>
        <v>4470363.33</v>
      </c>
      <c r="H62" s="278">
        <v>150</v>
      </c>
      <c r="I62" s="741" t="s">
        <v>200</v>
      </c>
      <c r="J62" s="282">
        <f t="shared" si="3"/>
        <v>29802.4222</v>
      </c>
      <c r="K62" s="553"/>
    </row>
    <row r="63" spans="1:11" ht="32.25" customHeight="1">
      <c r="A63" s="280">
        <v>58</v>
      </c>
      <c r="B63" s="555" t="s">
        <v>272</v>
      </c>
      <c r="C63" s="554">
        <v>41615833.26</v>
      </c>
      <c r="D63" s="554">
        <v>532940</v>
      </c>
      <c r="E63" s="554">
        <v>0</v>
      </c>
      <c r="F63" s="554">
        <v>77460</v>
      </c>
      <c r="G63" s="281">
        <f t="shared" si="2"/>
        <v>42226233.26</v>
      </c>
      <c r="H63" s="278">
        <v>14</v>
      </c>
      <c r="I63" s="741" t="s">
        <v>201</v>
      </c>
      <c r="J63" s="282">
        <f t="shared" si="3"/>
        <v>3016159.5185714285</v>
      </c>
      <c r="K63" s="553"/>
    </row>
    <row r="64" spans="1:11" ht="32.25" customHeight="1">
      <c r="A64" s="280">
        <v>59</v>
      </c>
      <c r="B64" s="555" t="s">
        <v>273</v>
      </c>
      <c r="C64" s="554">
        <v>65310420</v>
      </c>
      <c r="D64" s="554">
        <v>525000</v>
      </c>
      <c r="E64" s="554">
        <v>0</v>
      </c>
      <c r="F64" s="554">
        <v>0</v>
      </c>
      <c r="G64" s="281">
        <f t="shared" si="2"/>
        <v>65835420</v>
      </c>
      <c r="H64" s="278">
        <v>15</v>
      </c>
      <c r="I64" s="741" t="s">
        <v>201</v>
      </c>
      <c r="J64" s="282">
        <f t="shared" si="3"/>
        <v>4389028</v>
      </c>
      <c r="K64" s="553"/>
    </row>
    <row r="65" spans="1:11" ht="32.25" customHeight="1">
      <c r="A65" s="280">
        <v>60</v>
      </c>
      <c r="B65" s="555" t="s">
        <v>274</v>
      </c>
      <c r="C65" s="554">
        <v>107464286.21</v>
      </c>
      <c r="D65" s="554">
        <v>484536.3</v>
      </c>
      <c r="E65" s="554">
        <v>0</v>
      </c>
      <c r="F65" s="554">
        <v>104250</v>
      </c>
      <c r="G65" s="281">
        <f t="shared" si="2"/>
        <v>108053072.50999999</v>
      </c>
      <c r="H65" s="278">
        <v>15</v>
      </c>
      <c r="I65" s="741" t="s">
        <v>201</v>
      </c>
      <c r="J65" s="282">
        <f t="shared" si="3"/>
        <v>7203538.167333333</v>
      </c>
      <c r="K65" s="553"/>
    </row>
    <row r="66" spans="1:11" ht="32.25" customHeight="1">
      <c r="A66" s="280">
        <v>61</v>
      </c>
      <c r="B66" s="555" t="s">
        <v>275</v>
      </c>
      <c r="C66" s="554">
        <v>84791013.25</v>
      </c>
      <c r="D66" s="554">
        <v>854347.11</v>
      </c>
      <c r="E66" s="554">
        <v>0</v>
      </c>
      <c r="F66" s="554">
        <v>0</v>
      </c>
      <c r="G66" s="281">
        <f t="shared" si="2"/>
        <v>85645360.36</v>
      </c>
      <c r="H66" s="278">
        <v>14</v>
      </c>
      <c r="I66" s="741" t="s">
        <v>201</v>
      </c>
      <c r="J66" s="282">
        <f t="shared" si="3"/>
        <v>6117525.74</v>
      </c>
      <c r="K66" s="553"/>
    </row>
    <row r="67" spans="1:11" ht="32.25" customHeight="1">
      <c r="A67" s="280">
        <v>62</v>
      </c>
      <c r="B67" s="555" t="s">
        <v>276</v>
      </c>
      <c r="C67" s="554">
        <v>56928588.11</v>
      </c>
      <c r="D67" s="554">
        <v>700000</v>
      </c>
      <c r="E67" s="554">
        <v>0</v>
      </c>
      <c r="F67" s="554">
        <v>0</v>
      </c>
      <c r="G67" s="281">
        <f t="shared" si="2"/>
        <v>57628588.11</v>
      </c>
      <c r="H67" s="278">
        <v>14</v>
      </c>
      <c r="I67" s="741" t="s">
        <v>201</v>
      </c>
      <c r="J67" s="282">
        <f t="shared" si="3"/>
        <v>4116327.722142857</v>
      </c>
      <c r="K67" s="553"/>
    </row>
    <row r="68" spans="1:11" ht="32.25" customHeight="1">
      <c r="A68" s="280">
        <v>63</v>
      </c>
      <c r="B68" s="555" t="s">
        <v>277</v>
      </c>
      <c r="C68" s="554">
        <v>26233548.51</v>
      </c>
      <c r="D68" s="554">
        <v>707905.21</v>
      </c>
      <c r="E68" s="554">
        <v>0</v>
      </c>
      <c r="F68" s="554">
        <v>97864.74</v>
      </c>
      <c r="G68" s="281">
        <f t="shared" si="2"/>
        <v>27039318.46</v>
      </c>
      <c r="H68" s="278">
        <v>15</v>
      </c>
      <c r="I68" s="741" t="s">
        <v>201</v>
      </c>
      <c r="J68" s="282">
        <f t="shared" si="3"/>
        <v>1802621.2306666668</v>
      </c>
      <c r="K68" s="553"/>
    </row>
    <row r="69" spans="1:11" ht="32.25" customHeight="1">
      <c r="A69" s="280">
        <v>64</v>
      </c>
      <c r="B69" s="555" t="s">
        <v>278</v>
      </c>
      <c r="C69" s="554">
        <v>42115738.7</v>
      </c>
      <c r="D69" s="554">
        <v>700000</v>
      </c>
      <c r="E69" s="554">
        <v>0</v>
      </c>
      <c r="F69" s="554">
        <v>0</v>
      </c>
      <c r="G69" s="281">
        <f t="shared" si="2"/>
        <v>42815738.7</v>
      </c>
      <c r="H69" s="278">
        <v>17</v>
      </c>
      <c r="I69" s="741" t="s">
        <v>201</v>
      </c>
      <c r="J69" s="282">
        <f t="shared" si="3"/>
        <v>2518572.8647058825</v>
      </c>
      <c r="K69" s="553"/>
    </row>
    <row r="70" spans="1:11" ht="32.25" customHeight="1">
      <c r="A70" s="280">
        <v>65</v>
      </c>
      <c r="B70" s="555" t="s">
        <v>279</v>
      </c>
      <c r="C70" s="554">
        <v>20296643.76</v>
      </c>
      <c r="D70" s="554">
        <v>355057.29</v>
      </c>
      <c r="E70" s="554">
        <v>0</v>
      </c>
      <c r="F70" s="554">
        <v>0</v>
      </c>
      <c r="G70" s="281">
        <f aca="true" t="shared" si="4" ref="G70:G81">SUM(C70:F70)</f>
        <v>20651701.05</v>
      </c>
      <c r="H70" s="278">
        <v>16</v>
      </c>
      <c r="I70" s="741" t="s">
        <v>201</v>
      </c>
      <c r="J70" s="282">
        <f aca="true" t="shared" si="5" ref="J70:J81">SUM(G70/H70)</f>
        <v>1290731.315625</v>
      </c>
      <c r="K70" s="553"/>
    </row>
    <row r="71" spans="1:11" ht="32.25" customHeight="1">
      <c r="A71" s="280">
        <v>66</v>
      </c>
      <c r="B71" s="555" t="s">
        <v>280</v>
      </c>
      <c r="C71" s="554">
        <v>47985439.07</v>
      </c>
      <c r="D71" s="554">
        <v>3798116</v>
      </c>
      <c r="E71" s="554">
        <v>0</v>
      </c>
      <c r="F71" s="554">
        <v>32880</v>
      </c>
      <c r="G71" s="281">
        <f t="shared" si="4"/>
        <v>51816435.07</v>
      </c>
      <c r="H71" s="278">
        <v>14</v>
      </c>
      <c r="I71" s="741" t="s">
        <v>201</v>
      </c>
      <c r="J71" s="282">
        <f t="shared" si="5"/>
        <v>3701173.9335714285</v>
      </c>
      <c r="K71" s="553"/>
    </row>
    <row r="72" spans="1:11" ht="32.25" customHeight="1">
      <c r="A72" s="280">
        <v>67</v>
      </c>
      <c r="B72" s="555" t="s">
        <v>281</v>
      </c>
      <c r="C72" s="554">
        <v>27970032.41</v>
      </c>
      <c r="D72" s="554">
        <v>1178916</v>
      </c>
      <c r="E72" s="554">
        <v>0</v>
      </c>
      <c r="F72" s="554">
        <v>0</v>
      </c>
      <c r="G72" s="281">
        <f t="shared" si="4"/>
        <v>29148948.41</v>
      </c>
      <c r="H72" s="278">
        <v>16</v>
      </c>
      <c r="I72" s="741" t="s">
        <v>201</v>
      </c>
      <c r="J72" s="282">
        <f t="shared" si="5"/>
        <v>1821809.275625</v>
      </c>
      <c r="K72" s="553"/>
    </row>
    <row r="73" spans="1:11" ht="32.25" customHeight="1">
      <c r="A73" s="280">
        <v>68</v>
      </c>
      <c r="B73" s="555" t="s">
        <v>282</v>
      </c>
      <c r="C73" s="554">
        <v>53406283.81</v>
      </c>
      <c r="D73" s="554">
        <v>1746929.8</v>
      </c>
      <c r="E73" s="554">
        <v>0</v>
      </c>
      <c r="F73" s="554">
        <v>12750</v>
      </c>
      <c r="G73" s="281">
        <f t="shared" si="4"/>
        <v>55165963.61</v>
      </c>
      <c r="H73" s="278">
        <v>14</v>
      </c>
      <c r="I73" s="741" t="s">
        <v>201</v>
      </c>
      <c r="J73" s="282">
        <f t="shared" si="5"/>
        <v>3940425.972142857</v>
      </c>
      <c r="K73" s="553"/>
    </row>
    <row r="74" spans="1:11" ht="32.25" customHeight="1">
      <c r="A74" s="280">
        <v>69</v>
      </c>
      <c r="B74" s="555" t="s">
        <v>283</v>
      </c>
      <c r="C74" s="554">
        <v>30039248.59</v>
      </c>
      <c r="D74" s="554">
        <v>699751.37</v>
      </c>
      <c r="E74" s="554">
        <v>0</v>
      </c>
      <c r="F74" s="554">
        <v>62736.78</v>
      </c>
      <c r="G74" s="281">
        <f t="shared" si="4"/>
        <v>30801736.740000002</v>
      </c>
      <c r="H74" s="278">
        <v>16</v>
      </c>
      <c r="I74" s="741" t="s">
        <v>201</v>
      </c>
      <c r="J74" s="282">
        <f t="shared" si="5"/>
        <v>1925108.5462500001</v>
      </c>
      <c r="K74" s="553"/>
    </row>
    <row r="75" spans="1:11" ht="32.25" customHeight="1">
      <c r="A75" s="280">
        <v>70</v>
      </c>
      <c r="B75" s="555" t="s">
        <v>284</v>
      </c>
      <c r="C75" s="554">
        <v>47235367.92</v>
      </c>
      <c r="D75" s="554">
        <v>755935</v>
      </c>
      <c r="E75" s="554">
        <v>0</v>
      </c>
      <c r="F75" s="554">
        <v>0</v>
      </c>
      <c r="G75" s="281">
        <f t="shared" si="4"/>
        <v>47991302.92</v>
      </c>
      <c r="H75" s="278">
        <v>15</v>
      </c>
      <c r="I75" s="741" t="s">
        <v>201</v>
      </c>
      <c r="J75" s="282">
        <f t="shared" si="5"/>
        <v>3199420.194666667</v>
      </c>
      <c r="K75" s="553"/>
    </row>
    <row r="76" spans="1:11" ht="32.25" customHeight="1">
      <c r="A76" s="280">
        <v>71</v>
      </c>
      <c r="B76" s="555" t="s">
        <v>285</v>
      </c>
      <c r="C76" s="554">
        <v>31305157.75</v>
      </c>
      <c r="D76" s="554">
        <v>1275000</v>
      </c>
      <c r="E76" s="554">
        <v>0</v>
      </c>
      <c r="F76" s="554">
        <v>36265.63</v>
      </c>
      <c r="G76" s="281">
        <f t="shared" si="4"/>
        <v>32616423.38</v>
      </c>
      <c r="H76" s="278">
        <v>15</v>
      </c>
      <c r="I76" s="741" t="s">
        <v>201</v>
      </c>
      <c r="J76" s="282">
        <f t="shared" si="5"/>
        <v>2174428.2253333335</v>
      </c>
      <c r="K76" s="553"/>
    </row>
    <row r="77" spans="1:11" ht="32.25" customHeight="1">
      <c r="A77" s="280">
        <v>72</v>
      </c>
      <c r="B77" s="555" t="s">
        <v>286</v>
      </c>
      <c r="C77" s="554">
        <v>23088940</v>
      </c>
      <c r="D77" s="554">
        <v>2784000</v>
      </c>
      <c r="E77" s="554">
        <v>0</v>
      </c>
      <c r="F77" s="554">
        <v>0</v>
      </c>
      <c r="G77" s="281">
        <f t="shared" si="4"/>
        <v>25872940</v>
      </c>
      <c r="H77" s="278">
        <v>14</v>
      </c>
      <c r="I77" s="741" t="s">
        <v>201</v>
      </c>
      <c r="J77" s="282">
        <f t="shared" si="5"/>
        <v>1848067.142857143</v>
      </c>
      <c r="K77" s="553"/>
    </row>
    <row r="78" spans="1:11" ht="32.25" customHeight="1">
      <c r="A78" s="280">
        <v>73</v>
      </c>
      <c r="B78" s="555" t="s">
        <v>287</v>
      </c>
      <c r="C78" s="554">
        <v>18411336.39</v>
      </c>
      <c r="D78" s="554">
        <v>1274946</v>
      </c>
      <c r="E78" s="554">
        <v>0</v>
      </c>
      <c r="F78" s="554">
        <v>94427.09</v>
      </c>
      <c r="G78" s="281">
        <f t="shared" si="4"/>
        <v>19780709.48</v>
      </c>
      <c r="H78" s="278">
        <v>15</v>
      </c>
      <c r="I78" s="741" t="s">
        <v>201</v>
      </c>
      <c r="J78" s="282">
        <f t="shared" si="5"/>
        <v>1318713.9653333335</v>
      </c>
      <c r="K78" s="553"/>
    </row>
    <row r="79" spans="1:11" ht="32.25" customHeight="1">
      <c r="A79" s="280">
        <v>74</v>
      </c>
      <c r="B79" s="555" t="s">
        <v>288</v>
      </c>
      <c r="C79" s="554">
        <v>11736119.64</v>
      </c>
      <c r="D79" s="554">
        <v>525000</v>
      </c>
      <c r="E79" s="554">
        <v>0</v>
      </c>
      <c r="F79" s="554">
        <v>12901.25</v>
      </c>
      <c r="G79" s="281">
        <f t="shared" si="4"/>
        <v>12274020.89</v>
      </c>
      <c r="H79" s="278">
        <v>14</v>
      </c>
      <c r="I79" s="741" t="s">
        <v>201</v>
      </c>
      <c r="J79" s="282">
        <f t="shared" si="5"/>
        <v>876715.7778571428</v>
      </c>
      <c r="K79" s="553"/>
    </row>
    <row r="80" spans="1:11" ht="32.25" customHeight="1">
      <c r="A80" s="280">
        <v>75</v>
      </c>
      <c r="B80" s="555" t="s">
        <v>289</v>
      </c>
      <c r="C80" s="554">
        <v>13927010.47</v>
      </c>
      <c r="D80" s="554">
        <v>515240</v>
      </c>
      <c r="E80" s="554">
        <v>0</v>
      </c>
      <c r="F80" s="554">
        <v>0</v>
      </c>
      <c r="G80" s="281">
        <f t="shared" si="4"/>
        <v>14442250.47</v>
      </c>
      <c r="H80" s="278">
        <v>13</v>
      </c>
      <c r="I80" s="741" t="s">
        <v>201</v>
      </c>
      <c r="J80" s="282">
        <f t="shared" si="5"/>
        <v>1110942.343846154</v>
      </c>
      <c r="K80" s="553"/>
    </row>
    <row r="81" spans="1:11" ht="32.25" customHeight="1">
      <c r="A81" s="280">
        <v>76</v>
      </c>
      <c r="B81" s="555" t="s">
        <v>290</v>
      </c>
      <c r="C81" s="554">
        <v>13135186.65</v>
      </c>
      <c r="D81" s="554">
        <v>0</v>
      </c>
      <c r="E81" s="554">
        <v>0</v>
      </c>
      <c r="F81" s="554">
        <v>0</v>
      </c>
      <c r="G81" s="281">
        <f t="shared" si="4"/>
        <v>13135186.65</v>
      </c>
      <c r="H81" s="278">
        <v>14</v>
      </c>
      <c r="I81" s="741" t="s">
        <v>201</v>
      </c>
      <c r="J81" s="282">
        <f t="shared" si="5"/>
        <v>938227.6178571429</v>
      </c>
      <c r="K81" s="553"/>
    </row>
    <row r="82" spans="1:10" ht="32.25" customHeight="1">
      <c r="A82" s="286"/>
      <c r="B82" s="287" t="s">
        <v>247</v>
      </c>
      <c r="C82" s="283">
        <f>SUM(C6:C81)</f>
        <v>3280439762.020001</v>
      </c>
      <c r="D82" s="283">
        <f>SUM(D6:D81)</f>
        <v>150010302.67</v>
      </c>
      <c r="E82" s="283">
        <f>SUM(E6:E81)</f>
        <v>213522287.90999997</v>
      </c>
      <c r="F82" s="283">
        <f>SUM(F6:F81)</f>
        <v>56585352.19000002</v>
      </c>
      <c r="G82" s="283">
        <f>SUM(G6:G81)</f>
        <v>3700557704.79</v>
      </c>
      <c r="H82" s="288"/>
      <c r="I82" s="741"/>
      <c r="J82" s="289"/>
    </row>
    <row r="83" spans="3:5" ht="32.25" customHeight="1">
      <c r="C83" s="291"/>
      <c r="D83" s="291"/>
      <c r="E83" s="291"/>
    </row>
  </sheetData>
  <sheetProtection/>
  <mergeCells count="3">
    <mergeCell ref="A1:J1"/>
    <mergeCell ref="A2:J2"/>
    <mergeCell ref="A3:J3"/>
  </mergeCells>
  <printOptions/>
  <pageMargins left="0.4724409448818898" right="0.1968503937007874" top="0.5905511811023623" bottom="0.5" header="0.35433070866141736" footer="0.77"/>
  <pageSetup horizontalDpi="600" verticalDpi="600" orientation="portrait" paperSize="9" scale="43" r:id="rId1"/>
  <headerFooter alignWithMargins="0">
    <oddHeader>&amp;Cหน้า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14"/>
  <sheetViews>
    <sheetView zoomScalePageLayoutView="0" workbookViewId="0" topLeftCell="A1">
      <selection activeCell="A1" sqref="A1:I14"/>
    </sheetView>
  </sheetViews>
  <sheetFormatPr defaultColWidth="9.140625" defaultRowHeight="12.75"/>
  <cols>
    <col min="1" max="1" width="49.140625" style="5" customWidth="1"/>
    <col min="2" max="2" width="18.7109375" style="5" bestFit="1" customWidth="1"/>
    <col min="3" max="4" width="19.00390625" style="5" bestFit="1" customWidth="1"/>
    <col min="5" max="5" width="15.28125" style="5" bestFit="1" customWidth="1"/>
    <col min="6" max="6" width="19.00390625" style="5" bestFit="1" customWidth="1"/>
    <col min="7" max="7" width="17.28125" style="5" bestFit="1" customWidth="1"/>
    <col min="8" max="8" width="8.421875" style="5" bestFit="1" customWidth="1"/>
    <col min="9" max="9" width="17.8515625" style="5" bestFit="1" customWidth="1"/>
    <col min="10" max="16384" width="9.140625" style="5" customWidth="1"/>
  </cols>
  <sheetData>
    <row r="1" spans="1:9" ht="21">
      <c r="A1" s="756" t="s">
        <v>68</v>
      </c>
      <c r="B1" s="756"/>
      <c r="C1" s="756"/>
      <c r="D1" s="756"/>
      <c r="E1" s="756"/>
      <c r="F1" s="756"/>
      <c r="G1" s="756"/>
      <c r="H1" s="756"/>
      <c r="I1" s="756"/>
    </row>
    <row r="2" spans="1:9" ht="21">
      <c r="A2" s="756" t="s">
        <v>0</v>
      </c>
      <c r="B2" s="756"/>
      <c r="C2" s="756"/>
      <c r="D2" s="756"/>
      <c r="E2" s="756"/>
      <c r="F2" s="756"/>
      <c r="G2" s="756"/>
      <c r="H2" s="756"/>
      <c r="I2" s="756"/>
    </row>
    <row r="3" spans="1:9" ht="21">
      <c r="A3" s="756" t="s">
        <v>1</v>
      </c>
      <c r="B3" s="756"/>
      <c r="C3" s="756"/>
      <c r="D3" s="756"/>
      <c r="E3" s="756"/>
      <c r="F3" s="756"/>
      <c r="G3" s="756"/>
      <c r="H3" s="756"/>
      <c r="I3" s="756"/>
    </row>
    <row r="4" spans="1:9" ht="21">
      <c r="A4" s="6"/>
      <c r="B4" s="6"/>
      <c r="C4" s="6"/>
      <c r="D4" s="6"/>
      <c r="E4" s="6"/>
      <c r="F4" s="6"/>
      <c r="G4" s="6"/>
      <c r="H4" s="6"/>
      <c r="I4" s="6"/>
    </row>
    <row r="5" spans="1:9" ht="21">
      <c r="A5" s="6" t="s">
        <v>28</v>
      </c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29</v>
      </c>
      <c r="B6" s="7" t="s">
        <v>4</v>
      </c>
      <c r="C6" s="7" t="s">
        <v>30</v>
      </c>
      <c r="D6" s="7" t="s">
        <v>6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27</v>
      </c>
    </row>
    <row r="7" spans="1:9" s="8" customFormat="1" ht="24.75">
      <c r="A7" s="83" t="s">
        <v>265</v>
      </c>
      <c r="B7" s="134">
        <v>837186447.48</v>
      </c>
      <c r="C7" s="134">
        <v>18755590.150000002</v>
      </c>
      <c r="D7" s="134">
        <v>49656275.09</v>
      </c>
      <c r="E7" s="134">
        <v>19154340.369999997</v>
      </c>
      <c r="F7" s="88">
        <f>SUM(B7:E7)</f>
        <v>924752653.09</v>
      </c>
      <c r="G7" s="22">
        <v>67739260.32</v>
      </c>
      <c r="H7" s="85" t="s">
        <v>181</v>
      </c>
      <c r="I7" s="88">
        <f>SUM(F7/G7)</f>
        <v>13.65164970390099</v>
      </c>
    </row>
    <row r="8" spans="1:9" s="8" customFormat="1" ht="24.75">
      <c r="A8" s="83" t="s">
        <v>266</v>
      </c>
      <c r="B8" s="134">
        <v>168753433.75</v>
      </c>
      <c r="C8" s="134">
        <v>8368329.640000001</v>
      </c>
      <c r="D8" s="134">
        <v>8638210.81</v>
      </c>
      <c r="E8" s="134">
        <v>2226277.33</v>
      </c>
      <c r="F8" s="88">
        <f aca="true" t="shared" si="0" ref="F8:F13">SUM(B8:E8)</f>
        <v>187986251.53</v>
      </c>
      <c r="G8" s="137">
        <v>38678</v>
      </c>
      <c r="H8" s="85" t="s">
        <v>183</v>
      </c>
      <c r="I8" s="88">
        <f aca="true" t="shared" si="1" ref="I8:I13">SUM(F8/G8)</f>
        <v>4860.288834221004</v>
      </c>
    </row>
    <row r="9" spans="1:9" s="8" customFormat="1" ht="24.75">
      <c r="A9" s="83" t="s">
        <v>206</v>
      </c>
      <c r="B9" s="134">
        <v>1549074820.1299999</v>
      </c>
      <c r="C9" s="134">
        <v>109355398.57000001</v>
      </c>
      <c r="D9" s="134">
        <v>74474548.80999999</v>
      </c>
      <c r="E9" s="134">
        <v>14472726.61</v>
      </c>
      <c r="F9" s="88">
        <f t="shared" si="0"/>
        <v>1747377494.1199996</v>
      </c>
      <c r="G9" s="84">
        <v>530439</v>
      </c>
      <c r="H9" s="85" t="s">
        <v>181</v>
      </c>
      <c r="I9" s="88">
        <f t="shared" si="1"/>
        <v>3294.210067736346</v>
      </c>
    </row>
    <row r="10" spans="1:9" s="8" customFormat="1" ht="24.75">
      <c r="A10" s="83" t="s">
        <v>207</v>
      </c>
      <c r="B10" s="134">
        <v>472402385.22</v>
      </c>
      <c r="C10" s="134">
        <v>11824678.48</v>
      </c>
      <c r="D10" s="134">
        <v>67196341.77000001</v>
      </c>
      <c r="E10" s="134">
        <v>6470384.050000001</v>
      </c>
      <c r="F10" s="88">
        <f t="shared" si="0"/>
        <v>557893789.52</v>
      </c>
      <c r="G10" s="84">
        <v>572</v>
      </c>
      <c r="H10" s="85" t="s">
        <v>188</v>
      </c>
      <c r="I10" s="88">
        <f t="shared" si="1"/>
        <v>975338.7928671328</v>
      </c>
    </row>
    <row r="11" spans="1:9" s="8" customFormat="1" ht="24.75">
      <c r="A11" s="83" t="s">
        <v>208</v>
      </c>
      <c r="B11" s="134">
        <v>41580807.77</v>
      </c>
      <c r="C11" s="134">
        <v>291276.74</v>
      </c>
      <c r="D11" s="134">
        <v>1970177.9200000002</v>
      </c>
      <c r="E11" s="134">
        <v>1550117.93</v>
      </c>
      <c r="F11" s="88">
        <f t="shared" si="0"/>
        <v>45392380.36000001</v>
      </c>
      <c r="G11" s="137">
        <v>16718</v>
      </c>
      <c r="H11" s="85" t="s">
        <v>183</v>
      </c>
      <c r="I11" s="88">
        <f t="shared" si="1"/>
        <v>2715.18006699366</v>
      </c>
    </row>
    <row r="12" spans="1:9" s="8" customFormat="1" ht="24.75">
      <c r="A12" s="83" t="s">
        <v>209</v>
      </c>
      <c r="B12" s="134">
        <v>161895014.22</v>
      </c>
      <c r="C12" s="134">
        <v>1413749.93</v>
      </c>
      <c r="D12" s="134">
        <v>8675264.99</v>
      </c>
      <c r="E12" s="134">
        <v>12057979.730000002</v>
      </c>
      <c r="F12" s="88">
        <f t="shared" si="0"/>
        <v>184042008.87</v>
      </c>
      <c r="G12" s="84">
        <v>5</v>
      </c>
      <c r="H12" s="85" t="s">
        <v>211</v>
      </c>
      <c r="I12" s="88">
        <f t="shared" si="1"/>
        <v>36808401.774000004</v>
      </c>
    </row>
    <row r="13" spans="1:9" s="8" customFormat="1" ht="24.75">
      <c r="A13" s="86" t="s">
        <v>212</v>
      </c>
      <c r="B13" s="134">
        <v>49546853.44</v>
      </c>
      <c r="C13" s="134">
        <v>1279.12</v>
      </c>
      <c r="D13" s="134">
        <v>2911468.53</v>
      </c>
      <c r="E13" s="134">
        <v>653526.17</v>
      </c>
      <c r="F13" s="88">
        <f t="shared" si="0"/>
        <v>53113127.26</v>
      </c>
      <c r="G13" s="84">
        <v>15</v>
      </c>
      <c r="H13" s="41" t="s">
        <v>188</v>
      </c>
      <c r="I13" s="88">
        <f t="shared" si="1"/>
        <v>3540875.1506666667</v>
      </c>
    </row>
    <row r="14" spans="1:9" s="6" customFormat="1" ht="21">
      <c r="A14" s="89" t="s">
        <v>7</v>
      </c>
      <c r="B14" s="135">
        <f>SUM(B7:B13)</f>
        <v>3280439762.0099998</v>
      </c>
      <c r="C14" s="135">
        <f>SUM(C7:C13)</f>
        <v>150010302.63000003</v>
      </c>
      <c r="D14" s="135">
        <f>SUM(D7:D13)</f>
        <v>213522287.92000002</v>
      </c>
      <c r="E14" s="135">
        <f>SUM(E7:E13)</f>
        <v>56585352.190000005</v>
      </c>
      <c r="F14" s="90">
        <f>SUM(F7:F13)</f>
        <v>3700557704.75</v>
      </c>
      <c r="G14" s="91"/>
      <c r="H14" s="90"/>
      <c r="I14" s="90"/>
    </row>
  </sheetData>
  <sheetProtection/>
  <mergeCells count="3">
    <mergeCell ref="A1:I1"/>
    <mergeCell ref="A2:I2"/>
    <mergeCell ref="A3:I3"/>
  </mergeCells>
  <printOptions/>
  <pageMargins left="0.3937007874015748" right="0.15748031496062992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44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1" width="5.8515625" style="23" customWidth="1"/>
    <col min="2" max="2" width="63.57421875" style="23" bestFit="1" customWidth="1"/>
    <col min="3" max="3" width="20.28125" style="35" bestFit="1" customWidth="1"/>
    <col min="4" max="5" width="20.00390625" style="35" bestFit="1" customWidth="1"/>
    <col min="6" max="6" width="18.57421875" style="37" bestFit="1" customWidth="1"/>
    <col min="7" max="7" width="20.00390625" style="36" bestFit="1" customWidth="1"/>
    <col min="8" max="8" width="17.28125" style="38" bestFit="1" customWidth="1"/>
    <col min="9" max="9" width="13.57421875" style="23" customWidth="1"/>
    <col min="10" max="10" width="18.7109375" style="23" customWidth="1"/>
    <col min="11" max="16384" width="9.140625" style="23" customWidth="1"/>
  </cols>
  <sheetData>
    <row r="1" spans="2:10" ht="22.5">
      <c r="B1" s="757" t="s">
        <v>68</v>
      </c>
      <c r="C1" s="757"/>
      <c r="D1" s="757"/>
      <c r="E1" s="757"/>
      <c r="F1" s="757"/>
      <c r="G1" s="757"/>
      <c r="H1" s="757"/>
      <c r="I1" s="757"/>
      <c r="J1" s="757"/>
    </row>
    <row r="2" spans="2:10" ht="22.5">
      <c r="B2" s="757" t="s">
        <v>0</v>
      </c>
      <c r="C2" s="757"/>
      <c r="D2" s="757"/>
      <c r="E2" s="757"/>
      <c r="F2" s="757"/>
      <c r="G2" s="757"/>
      <c r="H2" s="757"/>
      <c r="I2" s="757"/>
      <c r="J2" s="757"/>
    </row>
    <row r="3" spans="2:10" ht="22.5">
      <c r="B3" s="757" t="s">
        <v>1</v>
      </c>
      <c r="C3" s="757"/>
      <c r="D3" s="757"/>
      <c r="E3" s="757"/>
      <c r="F3" s="757"/>
      <c r="G3" s="757"/>
      <c r="H3" s="757"/>
      <c r="I3" s="757"/>
      <c r="J3" s="757"/>
    </row>
    <row r="4" spans="2:8" s="28" customFormat="1" ht="22.5">
      <c r="B4" s="24" t="s">
        <v>31</v>
      </c>
      <c r="C4" s="25"/>
      <c r="D4" s="25"/>
      <c r="E4" s="25"/>
      <c r="F4" s="26"/>
      <c r="G4" s="25"/>
      <c r="H4" s="27"/>
    </row>
    <row r="5" spans="1:10" s="33" customFormat="1" ht="22.5">
      <c r="A5" s="80"/>
      <c r="B5" s="76" t="s">
        <v>32</v>
      </c>
      <c r="C5" s="30" t="s">
        <v>4</v>
      </c>
      <c r="D5" s="30" t="s">
        <v>22</v>
      </c>
      <c r="E5" s="30" t="s">
        <v>6</v>
      </c>
      <c r="F5" s="31" t="s">
        <v>23</v>
      </c>
      <c r="G5" s="32" t="s">
        <v>24</v>
      </c>
      <c r="H5" s="29" t="s">
        <v>25</v>
      </c>
      <c r="I5" s="29" t="s">
        <v>26</v>
      </c>
      <c r="J5" s="29" t="s">
        <v>27</v>
      </c>
    </row>
    <row r="6" spans="1:10" s="33" customFormat="1" ht="24.75">
      <c r="A6" s="81">
        <v>1</v>
      </c>
      <c r="B6" s="77" t="s">
        <v>213</v>
      </c>
      <c r="C6" s="50">
        <v>577661442</v>
      </c>
      <c r="D6" s="50">
        <v>11818356.01</v>
      </c>
      <c r="E6" s="50">
        <v>32677314.01</v>
      </c>
      <c r="F6" s="50">
        <v>12146441.12</v>
      </c>
      <c r="G6" s="136">
        <f>SUM(C6:F6)</f>
        <v>634303553.14</v>
      </c>
      <c r="H6" s="22">
        <v>67739260.32</v>
      </c>
      <c r="I6" s="18" t="s">
        <v>181</v>
      </c>
      <c r="J6" s="39">
        <f>SUM(G6/H6)</f>
        <v>9.36389842675507</v>
      </c>
    </row>
    <row r="7" spans="1:10" ht="24.75">
      <c r="A7" s="82">
        <v>2</v>
      </c>
      <c r="B7" s="77" t="s">
        <v>214</v>
      </c>
      <c r="C7" s="50">
        <v>110332007.53</v>
      </c>
      <c r="D7" s="50">
        <v>4061484.22</v>
      </c>
      <c r="E7" s="50">
        <v>4951687.11</v>
      </c>
      <c r="F7" s="50">
        <v>2893692.76</v>
      </c>
      <c r="G7" s="136">
        <v>122238871.62</v>
      </c>
      <c r="H7" s="22">
        <v>67739260.32</v>
      </c>
      <c r="I7" s="18" t="s">
        <v>181</v>
      </c>
      <c r="J7" s="39">
        <f aca="true" t="shared" si="0" ref="J7:J43">SUM(G7/H7)</f>
        <v>1.8045498436585234</v>
      </c>
    </row>
    <row r="8" spans="1:10" ht="24.75">
      <c r="A8" s="82">
        <v>3</v>
      </c>
      <c r="B8" s="77" t="s">
        <v>215</v>
      </c>
      <c r="C8" s="50">
        <v>19121392.6</v>
      </c>
      <c r="D8" s="50">
        <v>4429.96</v>
      </c>
      <c r="E8" s="50">
        <v>1601236.17</v>
      </c>
      <c r="F8" s="50">
        <v>242837.02</v>
      </c>
      <c r="G8" s="136">
        <v>20969895.750000004</v>
      </c>
      <c r="H8" s="17">
        <v>1</v>
      </c>
      <c r="I8" s="18" t="s">
        <v>182</v>
      </c>
      <c r="J8" s="39">
        <f t="shared" si="0"/>
        <v>20969895.750000004</v>
      </c>
    </row>
    <row r="9" spans="1:10" ht="24.75">
      <c r="A9" s="81">
        <v>4</v>
      </c>
      <c r="B9" s="77" t="s">
        <v>213</v>
      </c>
      <c r="C9" s="50">
        <v>130071605.35</v>
      </c>
      <c r="D9" s="50">
        <v>2871319.96</v>
      </c>
      <c r="E9" s="50">
        <v>10426037.8</v>
      </c>
      <c r="F9" s="50">
        <v>3871369.47</v>
      </c>
      <c r="G9" s="136">
        <v>147240332.57999998</v>
      </c>
      <c r="H9" s="17">
        <v>67700000</v>
      </c>
      <c r="I9" s="18" t="s">
        <v>181</v>
      </c>
      <c r="J9" s="39">
        <f t="shared" si="0"/>
        <v>2.174894129689808</v>
      </c>
    </row>
    <row r="10" spans="1:10" ht="24.75">
      <c r="A10" s="82">
        <v>5</v>
      </c>
      <c r="B10" s="77" t="s">
        <v>216</v>
      </c>
      <c r="C10" s="50">
        <v>96574822.1</v>
      </c>
      <c r="D10" s="50">
        <v>4775275.46</v>
      </c>
      <c r="E10" s="50">
        <v>4676377.87</v>
      </c>
      <c r="F10" s="50">
        <v>1146135.04</v>
      </c>
      <c r="G10" s="136">
        <v>107172610.47</v>
      </c>
      <c r="H10" s="17">
        <v>38678</v>
      </c>
      <c r="I10" s="18" t="s">
        <v>183</v>
      </c>
      <c r="J10" s="39">
        <f t="shared" si="0"/>
        <v>2770.893284813072</v>
      </c>
    </row>
    <row r="11" spans="1:10" ht="24.75">
      <c r="A11" s="82">
        <v>6</v>
      </c>
      <c r="B11" s="77" t="s">
        <v>217</v>
      </c>
      <c r="C11" s="50">
        <v>72178611.65</v>
      </c>
      <c r="D11" s="50">
        <v>3593054.18</v>
      </c>
      <c r="E11" s="50">
        <v>3961832.94</v>
      </c>
      <c r="F11" s="50">
        <v>1080142.29</v>
      </c>
      <c r="G11" s="136">
        <v>80813641.06000002</v>
      </c>
      <c r="H11" s="17">
        <v>1912</v>
      </c>
      <c r="I11" s="18" t="s">
        <v>184</v>
      </c>
      <c r="J11" s="39">
        <f t="shared" si="0"/>
        <v>42266.548671548124</v>
      </c>
    </row>
    <row r="12" spans="1:10" ht="24.75">
      <c r="A12" s="81">
        <v>7</v>
      </c>
      <c r="B12" s="77" t="s">
        <v>218</v>
      </c>
      <c r="C12" s="50">
        <v>722898948.04</v>
      </c>
      <c r="D12" s="50">
        <v>52994423.85</v>
      </c>
      <c r="E12" s="50">
        <v>30303622.83</v>
      </c>
      <c r="F12" s="50">
        <v>5907979.5</v>
      </c>
      <c r="G12" s="136">
        <v>812104974.22</v>
      </c>
      <c r="H12" s="17">
        <v>437939</v>
      </c>
      <c r="I12" s="18" t="s">
        <v>181</v>
      </c>
      <c r="J12" s="39">
        <f t="shared" si="0"/>
        <v>1854.3792039987304</v>
      </c>
    </row>
    <row r="13" spans="1:10" ht="24.75">
      <c r="A13" s="82">
        <v>8</v>
      </c>
      <c r="B13" s="77" t="s">
        <v>219</v>
      </c>
      <c r="C13" s="50">
        <v>81328849.5</v>
      </c>
      <c r="D13" s="50">
        <v>6301856.5</v>
      </c>
      <c r="E13" s="50">
        <v>5353499.54</v>
      </c>
      <c r="F13" s="50">
        <v>985544.56</v>
      </c>
      <c r="G13" s="136">
        <v>93969750.10000001</v>
      </c>
      <c r="H13" s="17">
        <v>2000</v>
      </c>
      <c r="I13" s="18" t="s">
        <v>181</v>
      </c>
      <c r="J13" s="39">
        <f t="shared" si="0"/>
        <v>46984.87505</v>
      </c>
    </row>
    <row r="14" spans="1:10" ht="24.75">
      <c r="A14" s="82">
        <v>9</v>
      </c>
      <c r="B14" s="78" t="s">
        <v>220</v>
      </c>
      <c r="C14" s="50">
        <v>108759357.76</v>
      </c>
      <c r="D14" s="50">
        <v>8485977.96</v>
      </c>
      <c r="E14" s="50">
        <v>7255149</v>
      </c>
      <c r="F14" s="50">
        <v>1280375.14</v>
      </c>
      <c r="G14" s="136">
        <v>125780859.86</v>
      </c>
      <c r="H14" s="17">
        <v>8346615</v>
      </c>
      <c r="I14" s="18" t="s">
        <v>181</v>
      </c>
      <c r="J14" s="39">
        <f t="shared" si="0"/>
        <v>15.069685119057246</v>
      </c>
    </row>
    <row r="15" spans="1:10" ht="24.75">
      <c r="A15" s="81">
        <v>10</v>
      </c>
      <c r="B15" s="77" t="s">
        <v>262</v>
      </c>
      <c r="C15" s="50">
        <v>84350083.3</v>
      </c>
      <c r="D15" s="50">
        <v>7346817.39</v>
      </c>
      <c r="E15" s="50">
        <v>3053599.62</v>
      </c>
      <c r="F15" s="50">
        <v>665340.62</v>
      </c>
      <c r="G15" s="136">
        <v>95415840.93</v>
      </c>
      <c r="H15" s="17">
        <v>19000000</v>
      </c>
      <c r="I15" s="18" t="s">
        <v>185</v>
      </c>
      <c r="J15" s="39">
        <f t="shared" si="0"/>
        <v>5.021886364736843</v>
      </c>
    </row>
    <row r="16" spans="1:10" ht="24.75">
      <c r="A16" s="82">
        <v>11</v>
      </c>
      <c r="B16" s="77" t="s">
        <v>263</v>
      </c>
      <c r="C16" s="50">
        <v>58653498.22</v>
      </c>
      <c r="D16" s="50">
        <v>4620882.66</v>
      </c>
      <c r="E16" s="50">
        <v>3053599.62</v>
      </c>
      <c r="F16" s="50">
        <v>571200.87</v>
      </c>
      <c r="G16" s="136">
        <v>66899181.36999999</v>
      </c>
      <c r="H16" s="17">
        <v>4770000</v>
      </c>
      <c r="I16" s="18" t="s">
        <v>185</v>
      </c>
      <c r="J16" s="39">
        <f t="shared" si="0"/>
        <v>14.024985612159327</v>
      </c>
    </row>
    <row r="17" spans="1:10" ht="24.75">
      <c r="A17" s="82">
        <v>12</v>
      </c>
      <c r="B17" s="77" t="s">
        <v>264</v>
      </c>
      <c r="C17" s="50">
        <v>37130190.58</v>
      </c>
      <c r="D17" s="50">
        <v>120003.28</v>
      </c>
      <c r="E17" s="50">
        <v>3053599.62</v>
      </c>
      <c r="F17" s="50">
        <v>438862.17</v>
      </c>
      <c r="G17" s="136">
        <v>40742655.65</v>
      </c>
      <c r="H17" s="17">
        <v>500000</v>
      </c>
      <c r="I17" s="18" t="s">
        <v>185</v>
      </c>
      <c r="J17" s="39">
        <f t="shared" si="0"/>
        <v>81.48531129999999</v>
      </c>
    </row>
    <row r="18" spans="1:10" ht="24.75">
      <c r="A18" s="81">
        <v>13</v>
      </c>
      <c r="B18" s="77" t="s">
        <v>221</v>
      </c>
      <c r="C18" s="50">
        <v>25694744.94</v>
      </c>
      <c r="D18" s="50">
        <v>1121690.47</v>
      </c>
      <c r="E18" s="50">
        <v>911531.47</v>
      </c>
      <c r="F18" s="50">
        <v>487977.66</v>
      </c>
      <c r="G18" s="136">
        <v>28215944.54</v>
      </c>
      <c r="H18" s="17">
        <v>75</v>
      </c>
      <c r="I18" s="18" t="s">
        <v>186</v>
      </c>
      <c r="J18" s="39">
        <f t="shared" si="0"/>
        <v>376212.59386666666</v>
      </c>
    </row>
    <row r="19" spans="1:10" ht="24.75">
      <c r="A19" s="82">
        <v>14</v>
      </c>
      <c r="B19" s="77" t="s">
        <v>259</v>
      </c>
      <c r="C19" s="50">
        <v>45846274.33</v>
      </c>
      <c r="D19" s="50">
        <v>2513945.84</v>
      </c>
      <c r="E19" s="50">
        <v>1835333.74</v>
      </c>
      <c r="F19" s="50">
        <v>455301.82</v>
      </c>
      <c r="G19" s="136">
        <v>50650855.730000004</v>
      </c>
      <c r="H19" s="17">
        <v>1660</v>
      </c>
      <c r="I19" s="18" t="s">
        <v>183</v>
      </c>
      <c r="J19" s="39">
        <f t="shared" si="0"/>
        <v>30512.563692771088</v>
      </c>
    </row>
    <row r="20" spans="1:10" s="34" customFormat="1" ht="24.75">
      <c r="A20" s="82">
        <v>15</v>
      </c>
      <c r="B20" s="78" t="s">
        <v>219</v>
      </c>
      <c r="C20" s="50">
        <v>111091068.05</v>
      </c>
      <c r="D20" s="50">
        <v>9376483.28</v>
      </c>
      <c r="E20" s="50">
        <v>7294672.35</v>
      </c>
      <c r="F20" s="50">
        <v>1401877.68</v>
      </c>
      <c r="G20" s="136">
        <v>129164101.36</v>
      </c>
      <c r="H20" s="17">
        <v>13000</v>
      </c>
      <c r="I20" s="18" t="s">
        <v>181</v>
      </c>
      <c r="J20" s="39">
        <f t="shared" si="0"/>
        <v>9935.700104615384</v>
      </c>
    </row>
    <row r="21" spans="1:10" ht="24.75">
      <c r="A21" s="81">
        <v>16</v>
      </c>
      <c r="B21" s="77" t="s">
        <v>222</v>
      </c>
      <c r="C21" s="50">
        <v>273321805.41</v>
      </c>
      <c r="D21" s="50">
        <v>16473317.34</v>
      </c>
      <c r="E21" s="50">
        <v>12359941.02</v>
      </c>
      <c r="F21" s="50">
        <v>2278266.59</v>
      </c>
      <c r="G21" s="136">
        <v>304433330.35999995</v>
      </c>
      <c r="H21" s="19">
        <v>75000</v>
      </c>
      <c r="I21" s="20" t="s">
        <v>181</v>
      </c>
      <c r="J21" s="39">
        <f t="shared" si="0"/>
        <v>4059.111071466666</v>
      </c>
    </row>
    <row r="22" spans="1:10" ht="24.75">
      <c r="A22" s="82">
        <v>17</v>
      </c>
      <c r="B22" s="77" t="s">
        <v>223</v>
      </c>
      <c r="C22" s="50">
        <v>164217813.73</v>
      </c>
      <c r="D22" s="50">
        <v>6153562.89</v>
      </c>
      <c r="E22" s="50">
        <v>7954653.07</v>
      </c>
      <c r="F22" s="50">
        <v>2210577.31</v>
      </c>
      <c r="G22" s="136">
        <v>180536606.99999997</v>
      </c>
      <c r="H22" s="17">
        <v>400</v>
      </c>
      <c r="I22" s="18" t="s">
        <v>187</v>
      </c>
      <c r="J22" s="39">
        <f t="shared" si="0"/>
        <v>451341.5174999999</v>
      </c>
    </row>
    <row r="23" spans="1:10" ht="24.75">
      <c r="A23" s="82">
        <v>18</v>
      </c>
      <c r="B23" s="77" t="s">
        <v>224</v>
      </c>
      <c r="C23" s="50">
        <v>48983214.92</v>
      </c>
      <c r="D23" s="50">
        <v>2547208.95</v>
      </c>
      <c r="E23" s="50">
        <v>1838919.22</v>
      </c>
      <c r="F23" s="50">
        <v>633343.91</v>
      </c>
      <c r="G23" s="136">
        <v>54002687</v>
      </c>
      <c r="H23" s="17">
        <v>72</v>
      </c>
      <c r="I23" s="18" t="s">
        <v>188</v>
      </c>
      <c r="J23" s="39">
        <f t="shared" si="0"/>
        <v>750037.3194444445</v>
      </c>
    </row>
    <row r="24" spans="1:10" ht="45">
      <c r="A24" s="81">
        <v>19</v>
      </c>
      <c r="B24" s="78" t="s">
        <v>225</v>
      </c>
      <c r="C24" s="50">
        <v>20903238.4</v>
      </c>
      <c r="D24" s="50">
        <v>817405</v>
      </c>
      <c r="E24" s="50">
        <v>1171853.88</v>
      </c>
      <c r="F24" s="50">
        <v>314002.12</v>
      </c>
      <c r="G24" s="136">
        <v>23206499.4</v>
      </c>
      <c r="H24" s="17">
        <v>8</v>
      </c>
      <c r="I24" s="18" t="s">
        <v>188</v>
      </c>
      <c r="J24" s="39">
        <f t="shared" si="0"/>
        <v>2900812.425</v>
      </c>
    </row>
    <row r="25" spans="1:10" ht="45">
      <c r="A25" s="82">
        <v>20</v>
      </c>
      <c r="B25" s="78" t="s">
        <v>226</v>
      </c>
      <c r="C25" s="50">
        <v>14744730.46</v>
      </c>
      <c r="D25" s="50">
        <v>842078</v>
      </c>
      <c r="E25" s="50">
        <v>870238.07</v>
      </c>
      <c r="F25" s="50">
        <v>262395</v>
      </c>
      <c r="G25" s="136">
        <v>16719441.530000001</v>
      </c>
      <c r="H25" s="17">
        <v>4</v>
      </c>
      <c r="I25" s="18" t="s">
        <v>188</v>
      </c>
      <c r="J25" s="39">
        <f t="shared" si="0"/>
        <v>4179860.3825000003</v>
      </c>
    </row>
    <row r="26" spans="1:10" ht="24.75">
      <c r="A26" s="82">
        <v>21</v>
      </c>
      <c r="B26" s="78" t="s">
        <v>227</v>
      </c>
      <c r="C26" s="50">
        <v>16728230.37</v>
      </c>
      <c r="D26" s="50">
        <v>347295.73</v>
      </c>
      <c r="E26" s="50">
        <v>1280769.18</v>
      </c>
      <c r="F26" s="50">
        <v>392281.23</v>
      </c>
      <c r="G26" s="136">
        <v>18748576.509999998</v>
      </c>
      <c r="H26" s="17">
        <v>1</v>
      </c>
      <c r="I26" s="18" t="s">
        <v>188</v>
      </c>
      <c r="J26" s="39">
        <f t="shared" si="0"/>
        <v>18748576.509999998</v>
      </c>
    </row>
    <row r="27" spans="1:10" ht="24.75">
      <c r="A27" s="81">
        <v>22</v>
      </c>
      <c r="B27" s="77" t="s">
        <v>228</v>
      </c>
      <c r="C27" s="50">
        <v>9616423.01</v>
      </c>
      <c r="D27" s="50">
        <v>303836.66</v>
      </c>
      <c r="E27" s="50">
        <v>815370.6</v>
      </c>
      <c r="F27" s="50">
        <v>156496.54</v>
      </c>
      <c r="G27" s="136">
        <v>10892126.809999999</v>
      </c>
      <c r="H27" s="19">
        <v>24</v>
      </c>
      <c r="I27" s="20" t="s">
        <v>187</v>
      </c>
      <c r="J27" s="39">
        <f t="shared" si="0"/>
        <v>453838.61708333326</v>
      </c>
    </row>
    <row r="28" spans="1:10" ht="24.75">
      <c r="A28" s="82">
        <v>23</v>
      </c>
      <c r="B28" s="77" t="s">
        <v>229</v>
      </c>
      <c r="C28" s="50">
        <v>8496456.48</v>
      </c>
      <c r="D28" s="50">
        <v>254820.53</v>
      </c>
      <c r="E28" s="50">
        <v>813338.57</v>
      </c>
      <c r="F28" s="50">
        <v>155106.74</v>
      </c>
      <c r="G28" s="136">
        <v>9719722.32</v>
      </c>
      <c r="H28" s="19">
        <v>20</v>
      </c>
      <c r="I28" s="20" t="s">
        <v>188</v>
      </c>
      <c r="J28" s="39">
        <f t="shared" si="0"/>
        <v>485986.11600000004</v>
      </c>
    </row>
    <row r="29" spans="1:10" ht="24.75">
      <c r="A29" s="82">
        <v>24</v>
      </c>
      <c r="B29" s="77" t="s">
        <v>260</v>
      </c>
      <c r="C29" s="50">
        <v>14550112.74</v>
      </c>
      <c r="D29" s="50">
        <v>123966.16</v>
      </c>
      <c r="E29" s="50">
        <v>794178.14</v>
      </c>
      <c r="F29" s="50">
        <v>1064795.66</v>
      </c>
      <c r="G29" s="136">
        <v>16533052.700000001</v>
      </c>
      <c r="H29" s="19">
        <v>58</v>
      </c>
      <c r="I29" s="20" t="s">
        <v>188</v>
      </c>
      <c r="J29" s="39">
        <f t="shared" si="0"/>
        <v>285052.6327586207</v>
      </c>
    </row>
    <row r="30" spans="1:10" ht="24.75">
      <c r="A30" s="81">
        <v>25</v>
      </c>
      <c r="B30" s="77" t="s">
        <v>230</v>
      </c>
      <c r="C30" s="50">
        <v>155304111.21</v>
      </c>
      <c r="D30" s="50">
        <v>407419.3</v>
      </c>
      <c r="E30" s="50">
        <v>47318785.17</v>
      </c>
      <c r="F30" s="50">
        <v>1085045.81</v>
      </c>
      <c r="G30" s="136">
        <v>204115361.49</v>
      </c>
      <c r="H30" s="19">
        <v>5</v>
      </c>
      <c r="I30" s="20" t="s">
        <v>189</v>
      </c>
      <c r="J30" s="39">
        <f t="shared" si="0"/>
        <v>40823072.298</v>
      </c>
    </row>
    <row r="31" spans="1:10" ht="24.75">
      <c r="A31" s="82">
        <v>26</v>
      </c>
      <c r="B31" s="77" t="s">
        <v>231</v>
      </c>
      <c r="C31" s="50">
        <v>4562278.56</v>
      </c>
      <c r="D31" s="50">
        <v>6753.25</v>
      </c>
      <c r="E31" s="50">
        <v>1065966.27</v>
      </c>
      <c r="F31" s="50">
        <v>56504.29</v>
      </c>
      <c r="G31" s="136">
        <v>5691502.37</v>
      </c>
      <c r="H31" s="19">
        <v>30</v>
      </c>
      <c r="I31" s="20" t="s">
        <v>188</v>
      </c>
      <c r="J31" s="39">
        <f t="shared" si="0"/>
        <v>189716.74566666668</v>
      </c>
    </row>
    <row r="32" spans="1:10" ht="24.75">
      <c r="A32" s="82">
        <v>27</v>
      </c>
      <c r="B32" s="77" t="s">
        <v>232</v>
      </c>
      <c r="C32" s="50">
        <v>14295775.34</v>
      </c>
      <c r="D32" s="50">
        <v>20332.01</v>
      </c>
      <c r="E32" s="50">
        <v>3272269.6</v>
      </c>
      <c r="F32" s="50">
        <v>139835.44</v>
      </c>
      <c r="G32" s="136">
        <v>17728212.39</v>
      </c>
      <c r="H32" s="40">
        <v>16718</v>
      </c>
      <c r="I32" s="41" t="s">
        <v>183</v>
      </c>
      <c r="J32" s="39">
        <f t="shared" si="0"/>
        <v>1060.426629381505</v>
      </c>
    </row>
    <row r="33" spans="1:10" ht="24.75">
      <c r="A33" s="81">
        <v>28</v>
      </c>
      <c r="B33" s="77" t="s">
        <v>233</v>
      </c>
      <c r="C33" s="50">
        <v>28970607.89</v>
      </c>
      <c r="D33" s="50">
        <v>175788.1</v>
      </c>
      <c r="E33" s="50">
        <v>1405590.97</v>
      </c>
      <c r="F33" s="50">
        <v>770348.34</v>
      </c>
      <c r="G33" s="136">
        <v>31322335.3</v>
      </c>
      <c r="H33" s="17">
        <v>11418</v>
      </c>
      <c r="I33" s="18" t="s">
        <v>190</v>
      </c>
      <c r="J33" s="39">
        <f>SUM(G33/H33)</f>
        <v>2743.241837449641</v>
      </c>
    </row>
    <row r="34" spans="1:10" ht="24.75">
      <c r="A34" s="82">
        <v>29</v>
      </c>
      <c r="B34" s="77" t="s">
        <v>234</v>
      </c>
      <c r="C34" s="50">
        <v>9015852.56</v>
      </c>
      <c r="D34" s="50">
        <v>92424.71</v>
      </c>
      <c r="E34" s="50">
        <v>362597.38</v>
      </c>
      <c r="F34" s="50">
        <v>391147.43</v>
      </c>
      <c r="G34" s="136">
        <v>9862022.080000002</v>
      </c>
      <c r="H34" s="17">
        <v>1</v>
      </c>
      <c r="I34" s="18" t="s">
        <v>188</v>
      </c>
      <c r="J34" s="39">
        <f t="shared" si="0"/>
        <v>9862022.080000002</v>
      </c>
    </row>
    <row r="35" spans="1:10" ht="24.75">
      <c r="A35" s="82">
        <v>30</v>
      </c>
      <c r="B35" s="77" t="s">
        <v>261</v>
      </c>
      <c r="C35" s="50">
        <v>3594347.32</v>
      </c>
      <c r="D35" s="50">
        <v>23063.93</v>
      </c>
      <c r="E35" s="50">
        <v>201989.57</v>
      </c>
      <c r="F35" s="50">
        <v>388622.16</v>
      </c>
      <c r="G35" s="136">
        <v>4208022.9799999995</v>
      </c>
      <c r="H35" s="17">
        <v>250</v>
      </c>
      <c r="I35" s="18" t="s">
        <v>183</v>
      </c>
      <c r="J35" s="39">
        <f t="shared" si="0"/>
        <v>16832.09192</v>
      </c>
    </row>
    <row r="36" spans="1:10" ht="24.75">
      <c r="A36" s="81">
        <v>31</v>
      </c>
      <c r="B36" s="77" t="s">
        <v>235</v>
      </c>
      <c r="C36" s="50">
        <v>58371322.99</v>
      </c>
      <c r="D36" s="50">
        <v>529294.6</v>
      </c>
      <c r="E36" s="50">
        <v>3114231.58</v>
      </c>
      <c r="F36" s="50">
        <v>4388888.15</v>
      </c>
      <c r="G36" s="136">
        <v>66403737.32</v>
      </c>
      <c r="H36" s="17">
        <v>19</v>
      </c>
      <c r="I36" s="18" t="s">
        <v>191</v>
      </c>
      <c r="J36" s="39">
        <f t="shared" si="0"/>
        <v>3494933.5431578946</v>
      </c>
    </row>
    <row r="37" spans="1:10" ht="24.75">
      <c r="A37" s="82">
        <v>32</v>
      </c>
      <c r="B37" s="77" t="s">
        <v>235</v>
      </c>
      <c r="C37" s="50">
        <v>42046833.44</v>
      </c>
      <c r="D37" s="50">
        <v>385952.8</v>
      </c>
      <c r="E37" s="50">
        <v>2222710.69</v>
      </c>
      <c r="F37" s="50">
        <v>3088058.15</v>
      </c>
      <c r="G37" s="136">
        <v>47743555.07999999</v>
      </c>
      <c r="H37" s="21">
        <v>28</v>
      </c>
      <c r="I37" s="18" t="s">
        <v>191</v>
      </c>
      <c r="J37" s="39">
        <f t="shared" si="0"/>
        <v>1705126.967142857</v>
      </c>
    </row>
    <row r="38" spans="1:10" ht="24.75">
      <c r="A38" s="82">
        <v>33</v>
      </c>
      <c r="B38" s="77" t="s">
        <v>236</v>
      </c>
      <c r="C38" s="50">
        <v>1875574.05</v>
      </c>
      <c r="D38" s="50">
        <v>11825.07</v>
      </c>
      <c r="E38" s="50">
        <v>115882.19</v>
      </c>
      <c r="F38" s="50">
        <v>200736.81</v>
      </c>
      <c r="G38" s="136">
        <v>2204018.12</v>
      </c>
      <c r="H38" s="21">
        <v>2</v>
      </c>
      <c r="I38" s="18" t="s">
        <v>191</v>
      </c>
      <c r="J38" s="39">
        <f t="shared" si="0"/>
        <v>1102009.06</v>
      </c>
    </row>
    <row r="39" spans="1:10" ht="24.75">
      <c r="A39" s="81">
        <v>34</v>
      </c>
      <c r="B39" s="77" t="s">
        <v>235</v>
      </c>
      <c r="C39" s="50">
        <v>26182852.48</v>
      </c>
      <c r="D39" s="50">
        <v>238191.09</v>
      </c>
      <c r="E39" s="50">
        <v>1384999.75</v>
      </c>
      <c r="F39" s="50">
        <v>1952075.03</v>
      </c>
      <c r="G39" s="136">
        <v>29758118.35</v>
      </c>
      <c r="H39" s="17">
        <v>9</v>
      </c>
      <c r="I39" s="18" t="s">
        <v>191</v>
      </c>
      <c r="J39" s="39">
        <f t="shared" si="0"/>
        <v>3306457.5944444444</v>
      </c>
    </row>
    <row r="40" spans="1:10" ht="24.75">
      <c r="A40" s="82">
        <v>35</v>
      </c>
      <c r="B40" s="77" t="s">
        <v>235</v>
      </c>
      <c r="C40" s="50">
        <v>18896120.38</v>
      </c>
      <c r="D40" s="50">
        <v>170578.61</v>
      </c>
      <c r="E40" s="50">
        <v>1002039.91</v>
      </c>
      <c r="F40" s="50">
        <v>1429884.97</v>
      </c>
      <c r="G40" s="136">
        <v>21498623.869999997</v>
      </c>
      <c r="H40" s="17">
        <v>59</v>
      </c>
      <c r="I40" s="18" t="s">
        <v>191</v>
      </c>
      <c r="J40" s="39">
        <f t="shared" si="0"/>
        <v>364383.4554237288</v>
      </c>
    </row>
    <row r="41" spans="1:10" ht="24.75">
      <c r="A41" s="82">
        <v>36</v>
      </c>
      <c r="B41" s="77" t="s">
        <v>237</v>
      </c>
      <c r="C41" s="50">
        <v>9568960.42</v>
      </c>
      <c r="D41" s="50">
        <v>77504.87</v>
      </c>
      <c r="E41" s="50">
        <v>544304.46</v>
      </c>
      <c r="F41" s="50">
        <v>853125.73</v>
      </c>
      <c r="G41" s="136">
        <v>11043895.48</v>
      </c>
      <c r="H41" s="17">
        <v>4</v>
      </c>
      <c r="I41" s="18" t="s">
        <v>192</v>
      </c>
      <c r="J41" s="39">
        <f t="shared" si="0"/>
        <v>2760973.87</v>
      </c>
    </row>
    <row r="42" spans="1:10" ht="24.75">
      <c r="A42" s="81">
        <v>37</v>
      </c>
      <c r="B42" s="79" t="s">
        <v>210</v>
      </c>
      <c r="C42" s="50">
        <v>4953350.46</v>
      </c>
      <c r="D42" s="50">
        <v>402.89</v>
      </c>
      <c r="E42" s="50">
        <v>291096.41</v>
      </c>
      <c r="F42" s="50">
        <v>145210.89</v>
      </c>
      <c r="G42" s="136">
        <v>5390060.649999999</v>
      </c>
      <c r="H42" s="17">
        <v>4</v>
      </c>
      <c r="I42" s="18" t="s">
        <v>191</v>
      </c>
      <c r="J42" s="39">
        <f t="shared" si="0"/>
        <v>1347515.1624999999</v>
      </c>
    </row>
    <row r="43" spans="1:10" ht="24.75">
      <c r="A43" s="82">
        <v>38</v>
      </c>
      <c r="B43" s="77" t="s">
        <v>238</v>
      </c>
      <c r="C43" s="50">
        <v>49546853.44</v>
      </c>
      <c r="D43" s="50">
        <v>1279.12</v>
      </c>
      <c r="E43" s="50">
        <v>2911468.53</v>
      </c>
      <c r="F43" s="50">
        <v>653526.17</v>
      </c>
      <c r="G43" s="136">
        <v>53113127.26</v>
      </c>
      <c r="H43" s="17">
        <v>15</v>
      </c>
      <c r="I43" s="18" t="s">
        <v>188</v>
      </c>
      <c r="J43" s="39">
        <f t="shared" si="0"/>
        <v>3540875.1506666667</v>
      </c>
    </row>
    <row r="44" spans="1:10" ht="22.5">
      <c r="A44" s="138"/>
      <c r="B44" s="139" t="s">
        <v>291</v>
      </c>
      <c r="C44" s="140">
        <v>3280439762.0099998</v>
      </c>
      <c r="D44" s="140">
        <v>150010302.63000003</v>
      </c>
      <c r="E44" s="140">
        <v>213522287.92000002</v>
      </c>
      <c r="F44" s="140">
        <v>56585352.190000005</v>
      </c>
      <c r="G44" s="140">
        <f>SUM(G6:G43)</f>
        <v>3700557704.75</v>
      </c>
      <c r="H44" s="141"/>
      <c r="I44" s="142"/>
      <c r="J44" s="142"/>
    </row>
  </sheetData>
  <sheetProtection/>
  <mergeCells count="3">
    <mergeCell ref="B1:J1"/>
    <mergeCell ref="B2:J2"/>
    <mergeCell ref="B3:J3"/>
  </mergeCells>
  <printOptions/>
  <pageMargins left="0.5905511811023623" right="0.1968503937007874" top="0.8661417322834646" bottom="0.1968503937007874" header="0.5118110236220472" footer="0.4724409448818898"/>
  <pageSetup horizontalDpi="600" verticalDpi="600" orientation="portrait" paperSize="9" scale="45" r:id="rId1"/>
  <headerFooter alignWithMargins="0">
    <oddHeader>&amp;Cหน้า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11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9.8515625" style="5" bestFit="1" customWidth="1"/>
    <col min="2" max="2" width="18.7109375" style="5" bestFit="1" customWidth="1"/>
    <col min="3" max="3" width="19.8515625" style="5" bestFit="1" customWidth="1"/>
    <col min="4" max="4" width="19.28125" style="5" customWidth="1"/>
    <col min="5" max="5" width="18.7109375" style="5" bestFit="1" customWidth="1"/>
    <col min="6" max="6" width="19.8515625" style="5" bestFit="1" customWidth="1"/>
    <col min="7" max="7" width="15.00390625" style="5" bestFit="1" customWidth="1"/>
    <col min="8" max="8" width="8.421875" style="5" bestFit="1" customWidth="1"/>
    <col min="9" max="9" width="18.7109375" style="5" bestFit="1" customWidth="1"/>
    <col min="10" max="16384" width="9.140625" style="5" customWidth="1"/>
  </cols>
  <sheetData>
    <row r="1" spans="1:9" ht="21">
      <c r="A1" s="756" t="s">
        <v>68</v>
      </c>
      <c r="B1" s="756"/>
      <c r="C1" s="756"/>
      <c r="D1" s="756"/>
      <c r="E1" s="756"/>
      <c r="F1" s="756"/>
      <c r="G1" s="756"/>
      <c r="H1" s="756"/>
      <c r="I1" s="756"/>
    </row>
    <row r="2" spans="1:9" ht="21">
      <c r="A2" s="756" t="s">
        <v>0</v>
      </c>
      <c r="B2" s="756"/>
      <c r="C2" s="756"/>
      <c r="D2" s="756"/>
      <c r="E2" s="756"/>
      <c r="F2" s="756"/>
      <c r="G2" s="756"/>
      <c r="H2" s="756"/>
      <c r="I2" s="756"/>
    </row>
    <row r="3" spans="1:9" ht="21">
      <c r="A3" s="756" t="s">
        <v>1</v>
      </c>
      <c r="B3" s="756"/>
      <c r="C3" s="756"/>
      <c r="D3" s="756"/>
      <c r="E3" s="756"/>
      <c r="F3" s="756"/>
      <c r="G3" s="756"/>
      <c r="H3" s="756"/>
      <c r="I3" s="756"/>
    </row>
    <row r="4" spans="1:9" ht="21">
      <c r="A4" s="6"/>
      <c r="B4" s="6"/>
      <c r="C4" s="6"/>
      <c r="D4" s="6"/>
      <c r="E4" s="6"/>
      <c r="F4" s="6"/>
      <c r="G4" s="6"/>
      <c r="H4" s="6"/>
      <c r="I4" s="6"/>
    </row>
    <row r="5" spans="1:9" ht="21">
      <c r="A5" s="6" t="s">
        <v>33</v>
      </c>
      <c r="B5" s="6"/>
      <c r="C5" s="6"/>
      <c r="D5" s="6"/>
      <c r="E5" s="6"/>
      <c r="F5" s="6"/>
      <c r="G5" s="6"/>
      <c r="H5" s="6"/>
      <c r="I5" s="6"/>
    </row>
    <row r="6" spans="1:9" ht="21">
      <c r="A6" s="7" t="s">
        <v>269</v>
      </c>
      <c r="B6" s="7" t="s">
        <v>4</v>
      </c>
      <c r="C6" s="7" t="s">
        <v>30</v>
      </c>
      <c r="D6" s="7" t="s">
        <v>6</v>
      </c>
      <c r="E6" s="7" t="s">
        <v>23</v>
      </c>
      <c r="F6" s="7" t="s">
        <v>24</v>
      </c>
      <c r="G6" s="7" t="s">
        <v>25</v>
      </c>
      <c r="H6" s="7" t="s">
        <v>26</v>
      </c>
      <c r="I6" s="7" t="s">
        <v>27</v>
      </c>
    </row>
    <row r="7" spans="1:9" s="9" customFormat="1" ht="21">
      <c r="A7" s="95" t="s">
        <v>267</v>
      </c>
      <c r="B7" s="96">
        <v>3230892908.5699997</v>
      </c>
      <c r="C7" s="96">
        <v>150009023.51000002</v>
      </c>
      <c r="D7" s="96">
        <v>210610819.39000002</v>
      </c>
      <c r="E7" s="96">
        <v>55931826.02</v>
      </c>
      <c r="F7" s="96">
        <f>SUM(B7:E7)</f>
        <v>3647444577.49</v>
      </c>
      <c r="G7" s="97">
        <v>67739260.32</v>
      </c>
      <c r="H7" s="98" t="s">
        <v>181</v>
      </c>
      <c r="I7" s="96">
        <f>SUM(F7/G7)</f>
        <v>53.845355858028064</v>
      </c>
    </row>
    <row r="8" spans="1:9" s="9" customFormat="1" ht="24.75">
      <c r="A8" s="95" t="s">
        <v>268</v>
      </c>
      <c r="B8" s="87">
        <v>49546853.44</v>
      </c>
      <c r="C8" s="87">
        <v>1279.12</v>
      </c>
      <c r="D8" s="87">
        <v>2911468.53</v>
      </c>
      <c r="E8" s="87">
        <v>653526.17</v>
      </c>
      <c r="F8" s="87">
        <f>SUM(B8:E8)</f>
        <v>53113127.26</v>
      </c>
      <c r="G8" s="84">
        <v>15</v>
      </c>
      <c r="H8" s="41" t="s">
        <v>188</v>
      </c>
      <c r="I8" s="96">
        <f>SUM(F8/G8)</f>
        <v>3540875.1506666667</v>
      </c>
    </row>
    <row r="9" spans="1:9" s="9" customFormat="1" ht="21">
      <c r="A9" s="92" t="s">
        <v>7</v>
      </c>
      <c r="B9" s="93">
        <f>SUM(B7:B8)</f>
        <v>3280439762.0099998</v>
      </c>
      <c r="C9" s="93">
        <f>SUM(C7:C8)</f>
        <v>150010302.63000003</v>
      </c>
      <c r="D9" s="93">
        <f>SUM(D7:D8)</f>
        <v>213522287.92000002</v>
      </c>
      <c r="E9" s="93">
        <f>SUM(E7:E8)</f>
        <v>56585352.190000005</v>
      </c>
      <c r="F9" s="93">
        <f>SUM(F7:F8)</f>
        <v>3700557704.75</v>
      </c>
      <c r="G9" s="94"/>
      <c r="H9" s="93"/>
      <c r="I9" s="93"/>
    </row>
    <row r="11" ht="21">
      <c r="I11" s="10"/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V96"/>
  <sheetViews>
    <sheetView zoomScale="91" zoomScaleNormal="91" zoomScalePageLayoutView="0" workbookViewId="0" topLeftCell="A1">
      <pane xSplit="2" ySplit="8" topLeftCell="C7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A1" sqref="A1:J87"/>
    </sheetView>
  </sheetViews>
  <sheetFormatPr defaultColWidth="9.140625" defaultRowHeight="12.75"/>
  <cols>
    <col min="1" max="1" width="6.140625" style="153" bestFit="1" customWidth="1"/>
    <col min="2" max="2" width="56.57421875" style="154" bestFit="1" customWidth="1"/>
    <col min="3" max="3" width="19.421875" style="189" bestFit="1" customWidth="1"/>
    <col min="4" max="4" width="16.8515625" style="189" bestFit="1" customWidth="1"/>
    <col min="5" max="5" width="17.140625" style="189" bestFit="1" customWidth="1"/>
    <col min="6" max="6" width="16.28125" style="189" bestFit="1" customWidth="1"/>
    <col min="7" max="7" width="19.28125" style="190" bestFit="1" customWidth="1"/>
    <col min="8" max="8" width="16.28125" style="189" bestFit="1" customWidth="1"/>
    <col min="9" max="9" width="13.57421875" style="212" bestFit="1" customWidth="1"/>
    <col min="10" max="10" width="15.421875" style="189" bestFit="1" customWidth="1"/>
    <col min="11" max="11" width="73.7109375" style="167" bestFit="1" customWidth="1"/>
    <col min="12" max="12" width="18.57421875" style="157" customWidth="1"/>
    <col min="13" max="13" width="17.140625" style="157" bestFit="1" customWidth="1"/>
    <col min="14" max="15" width="16.8515625" style="157" customWidth="1"/>
    <col min="16" max="16" width="20.57421875" style="157" customWidth="1"/>
    <col min="17" max="17" width="15.8515625" style="170" bestFit="1" customWidth="1"/>
    <col min="18" max="18" width="13.140625" style="327" bestFit="1" customWidth="1"/>
    <col min="19" max="19" width="16.421875" style="167" bestFit="1" customWidth="1"/>
    <col min="20" max="20" width="9.00390625" style="155" bestFit="1" customWidth="1"/>
    <col min="21" max="21" width="11.8515625" style="172" bestFit="1" customWidth="1"/>
    <col min="22" max="22" width="11.28125" style="171" bestFit="1" customWidth="1"/>
    <col min="23" max="16384" width="9.140625" style="153" customWidth="1"/>
  </cols>
  <sheetData>
    <row r="1" spans="1:22" ht="24.75">
      <c r="A1" s="309" t="s">
        <v>34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  <c r="S1" s="309"/>
      <c r="T1" s="309"/>
      <c r="U1" s="309"/>
      <c r="V1" s="309"/>
    </row>
    <row r="2" spans="11:21" ht="24.75">
      <c r="K2" s="153"/>
      <c r="L2" s="153"/>
      <c r="M2" s="153"/>
      <c r="N2" s="153"/>
      <c r="O2" s="153"/>
      <c r="P2" s="153"/>
      <c r="Q2" s="153"/>
      <c r="R2" s="320"/>
      <c r="S2" s="153"/>
      <c r="U2" s="171"/>
    </row>
    <row r="3" spans="1:22" ht="49.5" customHeight="1">
      <c r="A3" s="308" t="s">
        <v>366</v>
      </c>
      <c r="C3" s="307"/>
      <c r="D3" s="307"/>
      <c r="E3" s="307"/>
      <c r="F3" s="307"/>
      <c r="G3" s="307"/>
      <c r="H3" s="307"/>
      <c r="I3" s="307"/>
      <c r="J3" s="307"/>
      <c r="K3" s="308" t="s">
        <v>366</v>
      </c>
      <c r="L3" s="307"/>
      <c r="M3" s="307"/>
      <c r="N3" s="307"/>
      <c r="O3" s="307"/>
      <c r="P3" s="307"/>
      <c r="Q3" s="307"/>
      <c r="R3" s="272"/>
      <c r="S3" s="307"/>
      <c r="T3" s="307"/>
      <c r="U3" s="307"/>
      <c r="V3" s="307"/>
    </row>
    <row r="4" spans="11:21" ht="24.75">
      <c r="K4" s="153"/>
      <c r="L4" s="153"/>
      <c r="M4" s="153"/>
      <c r="N4" s="153"/>
      <c r="O4" s="153"/>
      <c r="P4" s="153"/>
      <c r="Q4" s="153"/>
      <c r="R4" s="320"/>
      <c r="S4" s="153"/>
      <c r="U4" s="171"/>
    </row>
    <row r="5" spans="1:22" s="158" customFormat="1" ht="24.75">
      <c r="A5" s="311"/>
      <c r="B5" s="763" t="s">
        <v>35</v>
      </c>
      <c r="C5" s="758" t="s">
        <v>36</v>
      </c>
      <c r="D5" s="758"/>
      <c r="E5" s="758"/>
      <c r="F5" s="758"/>
      <c r="G5" s="758"/>
      <c r="H5" s="758"/>
      <c r="I5" s="758"/>
      <c r="J5" s="758"/>
      <c r="K5" s="763" t="s">
        <v>35</v>
      </c>
      <c r="L5" s="759" t="s">
        <v>37</v>
      </c>
      <c r="M5" s="759"/>
      <c r="N5" s="759"/>
      <c r="O5" s="759"/>
      <c r="P5" s="759"/>
      <c r="Q5" s="759"/>
      <c r="R5" s="759"/>
      <c r="S5" s="759"/>
      <c r="T5" s="760" t="s">
        <v>38</v>
      </c>
      <c r="U5" s="761"/>
      <c r="V5" s="762"/>
    </row>
    <row r="6" spans="1:22" s="156" customFormat="1" ht="24.75">
      <c r="A6" s="312"/>
      <c r="B6" s="764"/>
      <c r="C6" s="191" t="s">
        <v>21</v>
      </c>
      <c r="D6" s="191" t="s">
        <v>39</v>
      </c>
      <c r="E6" s="191" t="s">
        <v>6</v>
      </c>
      <c r="F6" s="191" t="s">
        <v>40</v>
      </c>
      <c r="G6" s="192" t="s">
        <v>41</v>
      </c>
      <c r="H6" s="191" t="s">
        <v>25</v>
      </c>
      <c r="I6" s="191" t="s">
        <v>42</v>
      </c>
      <c r="J6" s="191" t="s">
        <v>41</v>
      </c>
      <c r="K6" s="764"/>
      <c r="L6" s="147" t="s">
        <v>21</v>
      </c>
      <c r="M6" s="147" t="s">
        <v>43</v>
      </c>
      <c r="N6" s="147" t="s">
        <v>6</v>
      </c>
      <c r="O6" s="147" t="s">
        <v>40</v>
      </c>
      <c r="P6" s="147" t="s">
        <v>41</v>
      </c>
      <c r="Q6" s="147" t="s">
        <v>25</v>
      </c>
      <c r="R6" s="147" t="s">
        <v>42</v>
      </c>
      <c r="S6" s="147" t="s">
        <v>41</v>
      </c>
      <c r="T6" s="148" t="s">
        <v>41</v>
      </c>
      <c r="U6" s="173" t="s">
        <v>25</v>
      </c>
      <c r="V6" s="173" t="s">
        <v>41</v>
      </c>
    </row>
    <row r="7" spans="1:22" s="156" customFormat="1" ht="24.75">
      <c r="A7" s="312"/>
      <c r="B7" s="764"/>
      <c r="C7" s="193" t="s">
        <v>44</v>
      </c>
      <c r="D7" s="193" t="s">
        <v>44</v>
      </c>
      <c r="E7" s="193"/>
      <c r="F7" s="193" t="s">
        <v>45</v>
      </c>
      <c r="G7" s="194" t="s">
        <v>7</v>
      </c>
      <c r="H7" s="193"/>
      <c r="I7" s="193" t="s">
        <v>46</v>
      </c>
      <c r="J7" s="193" t="s">
        <v>47</v>
      </c>
      <c r="K7" s="764"/>
      <c r="L7" s="149" t="s">
        <v>44</v>
      </c>
      <c r="M7" s="149" t="s">
        <v>44</v>
      </c>
      <c r="N7" s="149"/>
      <c r="O7" s="149" t="s">
        <v>45</v>
      </c>
      <c r="P7" s="149" t="s">
        <v>7</v>
      </c>
      <c r="Q7" s="149"/>
      <c r="R7" s="149" t="s">
        <v>46</v>
      </c>
      <c r="S7" s="149" t="s">
        <v>47</v>
      </c>
      <c r="T7" s="144" t="s">
        <v>48</v>
      </c>
      <c r="U7" s="174" t="s">
        <v>49</v>
      </c>
      <c r="V7" s="174" t="s">
        <v>50</v>
      </c>
    </row>
    <row r="8" spans="1:22" s="156" customFormat="1" ht="24.75">
      <c r="A8" s="313"/>
      <c r="B8" s="765"/>
      <c r="C8" s="195"/>
      <c r="D8" s="195"/>
      <c r="E8" s="195"/>
      <c r="F8" s="195"/>
      <c r="G8" s="196"/>
      <c r="H8" s="195"/>
      <c r="I8" s="213"/>
      <c r="J8" s="195"/>
      <c r="K8" s="765"/>
      <c r="L8" s="159"/>
      <c r="M8" s="150"/>
      <c r="N8" s="150"/>
      <c r="O8" s="150"/>
      <c r="P8" s="150"/>
      <c r="Q8" s="150"/>
      <c r="R8" s="150"/>
      <c r="S8" s="150"/>
      <c r="T8" s="145" t="s">
        <v>51</v>
      </c>
      <c r="U8" s="175" t="s">
        <v>52</v>
      </c>
      <c r="V8" s="175" t="s">
        <v>51</v>
      </c>
    </row>
    <row r="9" spans="1:22" ht="24.75">
      <c r="A9" s="314">
        <v>1</v>
      </c>
      <c r="B9" s="184" t="s">
        <v>303</v>
      </c>
      <c r="C9" s="205">
        <v>26766843.691475924</v>
      </c>
      <c r="D9" s="205">
        <v>5186339.829825352</v>
      </c>
      <c r="E9" s="205"/>
      <c r="F9" s="205">
        <v>6393600.816956511</v>
      </c>
      <c r="G9" s="206">
        <f>SUM(C9:F9)</f>
        <v>38346784.33825779</v>
      </c>
      <c r="H9" s="197">
        <v>67769260.32</v>
      </c>
      <c r="I9" s="214" t="s">
        <v>181</v>
      </c>
      <c r="J9" s="207">
        <f>SUM(G9/H9)</f>
        <v>0.5658433360079176</v>
      </c>
      <c r="K9" s="151" t="s">
        <v>139</v>
      </c>
      <c r="L9" s="146">
        <v>13267440.17</v>
      </c>
      <c r="M9" s="146">
        <v>7367566.79</v>
      </c>
      <c r="N9" s="146">
        <v>0</v>
      </c>
      <c r="O9" s="146">
        <v>6084820.36</v>
      </c>
      <c r="P9" s="160">
        <v>26719827.32</v>
      </c>
      <c r="Q9" s="161">
        <v>67739260.32</v>
      </c>
      <c r="R9" s="321" t="s">
        <v>181</v>
      </c>
      <c r="S9" s="162">
        <f>SUM(P9/Q9)</f>
        <v>0.39445112323009796</v>
      </c>
      <c r="T9" s="181">
        <f>SUM(P9-G9)*100/G9</f>
        <v>-30.32055286747425</v>
      </c>
      <c r="U9" s="181">
        <f>SUM(Q9-H9)*100/H9</f>
        <v>-0.04426785810903477</v>
      </c>
      <c r="V9" s="181">
        <f>SUM(S9-J9)*100/J9</f>
        <v>-30.28969360795325</v>
      </c>
    </row>
    <row r="10" spans="1:22" ht="24.75">
      <c r="A10" s="315">
        <v>2</v>
      </c>
      <c r="B10" s="184" t="s">
        <v>304</v>
      </c>
      <c r="C10" s="205">
        <v>11373779.334230313</v>
      </c>
      <c r="D10" s="205">
        <v>2203781.8674731664</v>
      </c>
      <c r="E10" s="205"/>
      <c r="F10" s="205">
        <v>2716771.7524489444</v>
      </c>
      <c r="G10" s="206">
        <f aca="true" t="shared" si="0" ref="G10:G73">SUM(C10:F10)</f>
        <v>16294332.954152424</v>
      </c>
      <c r="H10" s="197">
        <v>67769262.32</v>
      </c>
      <c r="I10" s="214" t="s">
        <v>181</v>
      </c>
      <c r="J10" s="207">
        <f aca="true" t="shared" si="1" ref="J10:J73">SUM(G10/H10)</f>
        <v>0.240438399302801</v>
      </c>
      <c r="K10" s="151" t="s">
        <v>140</v>
      </c>
      <c r="L10" s="146">
        <v>3973922.39</v>
      </c>
      <c r="M10" s="146">
        <v>2206766.21</v>
      </c>
      <c r="N10" s="146">
        <v>0</v>
      </c>
      <c r="O10" s="146">
        <v>1822552.32</v>
      </c>
      <c r="P10" s="160">
        <v>8003240.92</v>
      </c>
      <c r="Q10" s="161">
        <v>67739260.32</v>
      </c>
      <c r="R10" s="321" t="s">
        <v>181</v>
      </c>
      <c r="S10" s="162">
        <f aca="true" t="shared" si="2" ref="S10:S44">SUM(P10/Q10)</f>
        <v>0.11814774596286882</v>
      </c>
      <c r="T10" s="181">
        <f aca="true" t="shared" si="3" ref="T10:T73">SUM(P10-G10)*100/G10</f>
        <v>-50.88328597114824</v>
      </c>
      <c r="U10" s="181">
        <f aca="true" t="shared" si="4" ref="U10:U73">SUM(Q10-H10)*100/H10</f>
        <v>-0.04427080799305948</v>
      </c>
      <c r="V10" s="181">
        <f aca="true" t="shared" si="5" ref="V10:V73">SUM(S10-J10)*100/J10</f>
        <v>-50.861531974317856</v>
      </c>
    </row>
    <row r="11" spans="1:22" ht="24.75">
      <c r="A11" s="315">
        <v>3</v>
      </c>
      <c r="B11" s="185"/>
      <c r="C11" s="208"/>
      <c r="D11" s="208"/>
      <c r="E11" s="208"/>
      <c r="F11" s="208"/>
      <c r="G11" s="209">
        <f t="shared" si="0"/>
        <v>0</v>
      </c>
      <c r="H11" s="198"/>
      <c r="I11" s="215"/>
      <c r="J11" s="208"/>
      <c r="K11" s="151" t="s">
        <v>141</v>
      </c>
      <c r="L11" s="146">
        <v>7277.68</v>
      </c>
      <c r="M11" s="146">
        <v>4041.38</v>
      </c>
      <c r="N11" s="146">
        <v>0</v>
      </c>
      <c r="O11" s="146">
        <v>3337.75</v>
      </c>
      <c r="P11" s="160">
        <v>14656.810000000001</v>
      </c>
      <c r="Q11" s="161">
        <v>1</v>
      </c>
      <c r="R11" s="321" t="s">
        <v>182</v>
      </c>
      <c r="S11" s="162">
        <f t="shared" si="2"/>
        <v>14656.810000000001</v>
      </c>
      <c r="T11" s="181">
        <v>100</v>
      </c>
      <c r="U11" s="181">
        <v>100</v>
      </c>
      <c r="V11" s="181">
        <v>100</v>
      </c>
    </row>
    <row r="12" spans="1:22" ht="24.75">
      <c r="A12" s="315">
        <v>4</v>
      </c>
      <c r="B12" s="185"/>
      <c r="C12" s="208"/>
      <c r="D12" s="208"/>
      <c r="E12" s="208"/>
      <c r="F12" s="208"/>
      <c r="G12" s="209">
        <f t="shared" si="0"/>
        <v>0</v>
      </c>
      <c r="H12" s="198"/>
      <c r="I12" s="215"/>
      <c r="J12" s="208"/>
      <c r="K12" s="151" t="s">
        <v>142</v>
      </c>
      <c r="L12" s="146">
        <v>5166701.81</v>
      </c>
      <c r="M12" s="146">
        <v>2869130.76</v>
      </c>
      <c r="N12" s="146">
        <v>0</v>
      </c>
      <c r="O12" s="146">
        <v>2369594.43</v>
      </c>
      <c r="P12" s="160">
        <v>10405427</v>
      </c>
      <c r="Q12" s="161">
        <v>67739260.32</v>
      </c>
      <c r="R12" s="321" t="s">
        <v>181</v>
      </c>
      <c r="S12" s="162">
        <f t="shared" si="2"/>
        <v>0.1536099885183984</v>
      </c>
      <c r="T12" s="181">
        <v>100</v>
      </c>
      <c r="U12" s="181">
        <v>100</v>
      </c>
      <c r="V12" s="181">
        <v>100</v>
      </c>
    </row>
    <row r="13" spans="1:22" ht="24.75">
      <c r="A13" s="315">
        <v>5</v>
      </c>
      <c r="B13" s="184" t="s">
        <v>346</v>
      </c>
      <c r="C13" s="205">
        <v>9707503.485914435</v>
      </c>
      <c r="D13" s="205"/>
      <c r="E13" s="205"/>
      <c r="F13" s="205">
        <v>457022.4348254518</v>
      </c>
      <c r="G13" s="206">
        <f t="shared" si="0"/>
        <v>10164525.920739887</v>
      </c>
      <c r="H13" s="197">
        <v>36500</v>
      </c>
      <c r="I13" s="214" t="s">
        <v>183</v>
      </c>
      <c r="J13" s="207">
        <f t="shared" si="1"/>
        <v>278.4801622120517</v>
      </c>
      <c r="K13" s="151" t="s">
        <v>143</v>
      </c>
      <c r="L13" s="146">
        <v>5872000.38</v>
      </c>
      <c r="M13" s="146">
        <v>3736112.51</v>
      </c>
      <c r="N13" s="146">
        <v>0</v>
      </c>
      <c r="O13" s="146">
        <v>424514.92</v>
      </c>
      <c r="P13" s="160">
        <v>10032627.81</v>
      </c>
      <c r="Q13" s="161">
        <v>38678</v>
      </c>
      <c r="R13" s="322" t="s">
        <v>183</v>
      </c>
      <c r="S13" s="162">
        <f t="shared" si="2"/>
        <v>259.3884846682869</v>
      </c>
      <c r="T13" s="181">
        <f t="shared" si="3"/>
        <v>-1.2976317023380246</v>
      </c>
      <c r="U13" s="181">
        <f t="shared" si="4"/>
        <v>5.967123287671233</v>
      </c>
      <c r="V13" s="181">
        <f t="shared" si="5"/>
        <v>-6.855668781615858</v>
      </c>
    </row>
    <row r="14" spans="1:22" ht="24.75">
      <c r="A14" s="315">
        <v>6</v>
      </c>
      <c r="B14" s="184" t="s">
        <v>305</v>
      </c>
      <c r="C14" s="205">
        <v>2572048.3140855776</v>
      </c>
      <c r="D14" s="205"/>
      <c r="E14" s="205"/>
      <c r="F14" s="205">
        <v>121090.22517454803</v>
      </c>
      <c r="G14" s="206">
        <f t="shared" si="0"/>
        <v>2693138.5392601257</v>
      </c>
      <c r="H14" s="197">
        <v>493</v>
      </c>
      <c r="I14" s="214" t="s">
        <v>184</v>
      </c>
      <c r="J14" s="207">
        <f t="shared" si="1"/>
        <v>5462.7556577284495</v>
      </c>
      <c r="K14" s="151" t="s">
        <v>144</v>
      </c>
      <c r="L14" s="146">
        <v>4672650.54</v>
      </c>
      <c r="M14" s="146">
        <v>2973015.49</v>
      </c>
      <c r="N14" s="146">
        <v>0</v>
      </c>
      <c r="O14" s="146">
        <v>337808.19</v>
      </c>
      <c r="P14" s="160">
        <v>7983474.220000001</v>
      </c>
      <c r="Q14" s="161">
        <v>1912</v>
      </c>
      <c r="R14" s="321" t="s">
        <v>184</v>
      </c>
      <c r="S14" s="162">
        <f t="shared" si="2"/>
        <v>4175.457228033473</v>
      </c>
      <c r="T14" s="181">
        <f t="shared" si="3"/>
        <v>196.4375617376619</v>
      </c>
      <c r="U14" s="181">
        <f t="shared" si="4"/>
        <v>287.82961460446245</v>
      </c>
      <c r="V14" s="181">
        <f t="shared" si="5"/>
        <v>-23.565001079148892</v>
      </c>
    </row>
    <row r="15" spans="1:22" ht="24.75">
      <c r="A15" s="315">
        <v>7</v>
      </c>
      <c r="B15" s="184" t="s">
        <v>306</v>
      </c>
      <c r="C15" s="205">
        <v>59982624.91922242</v>
      </c>
      <c r="D15" s="205">
        <v>71257439.40501525</v>
      </c>
      <c r="E15" s="205">
        <v>345880.49777558533</v>
      </c>
      <c r="F15" s="205">
        <v>718123.3787560713</v>
      </c>
      <c r="G15" s="206">
        <f t="shared" si="0"/>
        <v>132304068.20076934</v>
      </c>
      <c r="H15" s="197">
        <v>314247</v>
      </c>
      <c r="I15" s="214" t="s">
        <v>181</v>
      </c>
      <c r="J15" s="207">
        <f t="shared" si="1"/>
        <v>421.0193516589477</v>
      </c>
      <c r="K15" s="151" t="s">
        <v>145</v>
      </c>
      <c r="L15" s="146">
        <v>88656880.66</v>
      </c>
      <c r="M15" s="146">
        <v>34448554.07</v>
      </c>
      <c r="N15" s="146">
        <v>0</v>
      </c>
      <c r="O15" s="146">
        <v>1063956.19</v>
      </c>
      <c r="P15" s="160">
        <v>124169390.91999999</v>
      </c>
      <c r="Q15" s="161">
        <v>437939</v>
      </c>
      <c r="R15" s="321" t="s">
        <v>181</v>
      </c>
      <c r="S15" s="162">
        <f t="shared" si="2"/>
        <v>283.5312473198322</v>
      </c>
      <c r="T15" s="181">
        <f t="shared" si="3"/>
        <v>-6.148471011809783</v>
      </c>
      <c r="U15" s="181">
        <f t="shared" si="4"/>
        <v>39.36139406263226</v>
      </c>
      <c r="V15" s="181">
        <f t="shared" si="5"/>
        <v>-32.65600590504201</v>
      </c>
    </row>
    <row r="16" spans="1:22" ht="24.75">
      <c r="A16" s="315">
        <v>8</v>
      </c>
      <c r="B16" s="184" t="s">
        <v>307</v>
      </c>
      <c r="C16" s="205">
        <v>9708553.745664677</v>
      </c>
      <c r="D16" s="205">
        <v>11533451.248151923</v>
      </c>
      <c r="E16" s="205">
        <v>55982.86848489346</v>
      </c>
      <c r="F16" s="205">
        <v>116232.64950576307</v>
      </c>
      <c r="G16" s="206">
        <f t="shared" si="0"/>
        <v>21414220.511807255</v>
      </c>
      <c r="H16" s="197">
        <v>42550</v>
      </c>
      <c r="I16" s="214" t="s">
        <v>181</v>
      </c>
      <c r="J16" s="207">
        <f t="shared" si="1"/>
        <v>503.27192742202715</v>
      </c>
      <c r="K16" s="176"/>
      <c r="L16" s="177"/>
      <c r="M16" s="177"/>
      <c r="N16" s="177"/>
      <c r="O16" s="177"/>
      <c r="P16" s="178"/>
      <c r="Q16" s="179"/>
      <c r="R16" s="323"/>
      <c r="S16" s="180"/>
      <c r="T16" s="182">
        <f t="shared" si="3"/>
        <v>-100</v>
      </c>
      <c r="U16" s="182">
        <f t="shared" si="4"/>
        <v>-100</v>
      </c>
      <c r="V16" s="182">
        <f t="shared" si="5"/>
        <v>-100</v>
      </c>
    </row>
    <row r="17" spans="1:22" ht="24.75">
      <c r="A17" s="315">
        <v>9</v>
      </c>
      <c r="B17" s="184" t="s">
        <v>308</v>
      </c>
      <c r="C17" s="205">
        <v>3337183.004730159</v>
      </c>
      <c r="D17" s="205">
        <v>3964466.644519909</v>
      </c>
      <c r="E17" s="205">
        <v>19243.347892805992</v>
      </c>
      <c r="F17" s="205">
        <v>39953.3888040328</v>
      </c>
      <c r="G17" s="206">
        <f t="shared" si="0"/>
        <v>7360846.385946906</v>
      </c>
      <c r="H17" s="197">
        <v>13600</v>
      </c>
      <c r="I17" s="214" t="s">
        <v>181</v>
      </c>
      <c r="J17" s="207">
        <f t="shared" si="1"/>
        <v>541.2387048490372</v>
      </c>
      <c r="K17" s="176"/>
      <c r="L17" s="177"/>
      <c r="M17" s="177"/>
      <c r="N17" s="177"/>
      <c r="O17" s="177"/>
      <c r="P17" s="178"/>
      <c r="Q17" s="179"/>
      <c r="R17" s="323"/>
      <c r="S17" s="180"/>
      <c r="T17" s="182">
        <f t="shared" si="3"/>
        <v>-99.99999999999999</v>
      </c>
      <c r="U17" s="182">
        <f t="shared" si="4"/>
        <v>-100</v>
      </c>
      <c r="V17" s="182">
        <f t="shared" si="5"/>
        <v>-100</v>
      </c>
    </row>
    <row r="18" spans="1:22" ht="24.75">
      <c r="A18" s="315">
        <v>10</v>
      </c>
      <c r="B18" s="184" t="s">
        <v>309</v>
      </c>
      <c r="C18" s="205">
        <v>11950802.267416932</v>
      </c>
      <c r="D18" s="205">
        <v>14197170.756674852</v>
      </c>
      <c r="E18" s="205">
        <v>68912.44660663557</v>
      </c>
      <c r="F18" s="205">
        <v>143077.27470547683</v>
      </c>
      <c r="G18" s="206">
        <f t="shared" si="0"/>
        <v>26359962.745403897</v>
      </c>
      <c r="H18" s="197">
        <v>52500</v>
      </c>
      <c r="I18" s="214" t="s">
        <v>181</v>
      </c>
      <c r="J18" s="207">
        <f t="shared" si="1"/>
        <v>502.0945284838838</v>
      </c>
      <c r="K18" s="151" t="s">
        <v>146</v>
      </c>
      <c r="L18" s="146">
        <v>15931645.35</v>
      </c>
      <c r="M18" s="146">
        <v>6190406.68</v>
      </c>
      <c r="N18" s="146">
        <v>0</v>
      </c>
      <c r="O18" s="146">
        <v>191192.97</v>
      </c>
      <c r="P18" s="160">
        <v>22313245</v>
      </c>
      <c r="Q18" s="161">
        <v>2000</v>
      </c>
      <c r="R18" s="321" t="s">
        <v>181</v>
      </c>
      <c r="S18" s="162">
        <f t="shared" si="2"/>
        <v>11156.6225</v>
      </c>
      <c r="T18" s="181">
        <f t="shared" si="3"/>
        <v>-15.351758211833891</v>
      </c>
      <c r="U18" s="181">
        <f t="shared" si="4"/>
        <v>-96.19047619047619</v>
      </c>
      <c r="V18" s="181">
        <f t="shared" si="5"/>
        <v>2122.01634693936</v>
      </c>
    </row>
    <row r="19" spans="1:22" ht="24.75">
      <c r="A19" s="315">
        <v>11</v>
      </c>
      <c r="B19" s="185"/>
      <c r="C19" s="208"/>
      <c r="D19" s="208"/>
      <c r="E19" s="208"/>
      <c r="F19" s="208"/>
      <c r="G19" s="209">
        <f>SUM(C19:F19)</f>
        <v>0</v>
      </c>
      <c r="H19" s="198"/>
      <c r="I19" s="215"/>
      <c r="J19" s="208"/>
      <c r="K19" s="151" t="s">
        <v>147</v>
      </c>
      <c r="L19" s="146">
        <v>21815609.08</v>
      </c>
      <c r="M19" s="146">
        <v>8476682.05</v>
      </c>
      <c r="N19" s="146">
        <v>0</v>
      </c>
      <c r="O19" s="146">
        <v>261805.42</v>
      </c>
      <c r="P19" s="160">
        <v>30554096.55</v>
      </c>
      <c r="Q19" s="161">
        <v>8346615</v>
      </c>
      <c r="R19" s="321" t="s">
        <v>181</v>
      </c>
      <c r="S19" s="162">
        <f t="shared" si="2"/>
        <v>3.6606572305060197</v>
      </c>
      <c r="T19" s="181">
        <v>100</v>
      </c>
      <c r="U19" s="181">
        <v>100</v>
      </c>
      <c r="V19" s="181">
        <v>100</v>
      </c>
    </row>
    <row r="20" spans="1:22" ht="24.75">
      <c r="A20" s="315">
        <v>12</v>
      </c>
      <c r="B20" s="184" t="s">
        <v>310</v>
      </c>
      <c r="C20" s="205">
        <v>48887402.96301963</v>
      </c>
      <c r="D20" s="205">
        <v>58076670.685839884</v>
      </c>
      <c r="E20" s="205">
        <v>281901.6222543809</v>
      </c>
      <c r="F20" s="205">
        <v>585289.2740471341</v>
      </c>
      <c r="G20" s="206">
        <f t="shared" si="0"/>
        <v>107831264.54516104</v>
      </c>
      <c r="H20" s="197">
        <v>69492300</v>
      </c>
      <c r="I20" s="214" t="s">
        <v>185</v>
      </c>
      <c r="J20" s="207">
        <f t="shared" si="1"/>
        <v>1.5517009013251977</v>
      </c>
      <c r="K20" s="151" t="s">
        <v>148</v>
      </c>
      <c r="L20" s="146">
        <v>27700995.14</v>
      </c>
      <c r="M20" s="146">
        <v>10763510.08</v>
      </c>
      <c r="N20" s="146">
        <v>0</v>
      </c>
      <c r="O20" s="146">
        <v>332434.94</v>
      </c>
      <c r="P20" s="160">
        <v>38796940.16</v>
      </c>
      <c r="Q20" s="161">
        <v>24270000</v>
      </c>
      <c r="R20" s="321" t="s">
        <v>185</v>
      </c>
      <c r="S20" s="162">
        <f t="shared" si="2"/>
        <v>1.598555424804285</v>
      </c>
      <c r="T20" s="181">
        <f t="shared" si="3"/>
        <v>-64.02069443992157</v>
      </c>
      <c r="U20" s="181">
        <f t="shared" si="4"/>
        <v>-65.07526733177633</v>
      </c>
      <c r="V20" s="181">
        <f t="shared" si="5"/>
        <v>3.0195589523130546</v>
      </c>
    </row>
    <row r="21" spans="1:22" ht="24.75">
      <c r="A21" s="315">
        <v>13</v>
      </c>
      <c r="B21" s="184" t="s">
        <v>311</v>
      </c>
      <c r="C21" s="205">
        <v>2321922.8000799413</v>
      </c>
      <c r="D21" s="205">
        <v>2758370.0021903706</v>
      </c>
      <c r="E21" s="205">
        <v>13389.007482911304</v>
      </c>
      <c r="F21" s="205">
        <v>27798.500793349092</v>
      </c>
      <c r="G21" s="206">
        <f t="shared" si="0"/>
        <v>5121480.310546572</v>
      </c>
      <c r="H21" s="197">
        <v>30</v>
      </c>
      <c r="I21" s="214" t="s">
        <v>186</v>
      </c>
      <c r="J21" s="207">
        <f t="shared" si="1"/>
        <v>170716.01035155242</v>
      </c>
      <c r="K21" s="151" t="s">
        <v>149</v>
      </c>
      <c r="L21" s="146">
        <v>2152204.19</v>
      </c>
      <c r="M21" s="146">
        <v>836261.35</v>
      </c>
      <c r="N21" s="146">
        <v>0</v>
      </c>
      <c r="O21" s="146">
        <v>25828.24</v>
      </c>
      <c r="P21" s="160">
        <v>3014293.7800000003</v>
      </c>
      <c r="Q21" s="161">
        <v>75</v>
      </c>
      <c r="R21" s="321" t="s">
        <v>186</v>
      </c>
      <c r="S21" s="162">
        <f t="shared" si="2"/>
        <v>40190.58373333334</v>
      </c>
      <c r="T21" s="181">
        <f t="shared" si="3"/>
        <v>-41.14409121533243</v>
      </c>
      <c r="U21" s="181">
        <f t="shared" si="4"/>
        <v>150</v>
      </c>
      <c r="V21" s="181">
        <f t="shared" si="5"/>
        <v>-76.45763648613297</v>
      </c>
    </row>
    <row r="22" spans="1:22" ht="24.75">
      <c r="A22" s="315">
        <v>14</v>
      </c>
      <c r="B22" s="184" t="s">
        <v>312</v>
      </c>
      <c r="C22" s="199">
        <v>4591645.233379552</v>
      </c>
      <c r="D22" s="199">
        <v>5454727.638670201</v>
      </c>
      <c r="E22" s="199">
        <v>26477.009651861048</v>
      </c>
      <c r="F22" s="199">
        <v>54972.04888055903</v>
      </c>
      <c r="G22" s="206">
        <f t="shared" si="0"/>
        <v>10127821.930582171</v>
      </c>
      <c r="H22" s="197">
        <v>1660</v>
      </c>
      <c r="I22" s="214" t="s">
        <v>183</v>
      </c>
      <c r="J22" s="207">
        <f t="shared" si="1"/>
        <v>6101.0975485434765</v>
      </c>
      <c r="K22" s="151" t="s">
        <v>150</v>
      </c>
      <c r="L22" s="146">
        <v>5176584.2</v>
      </c>
      <c r="M22" s="146">
        <v>2011415.69</v>
      </c>
      <c r="N22" s="146">
        <v>0</v>
      </c>
      <c r="O22" s="146">
        <v>62123.31</v>
      </c>
      <c r="P22" s="160">
        <v>7250123.2</v>
      </c>
      <c r="Q22" s="161">
        <v>1660</v>
      </c>
      <c r="R22" s="322" t="s">
        <v>183</v>
      </c>
      <c r="S22" s="162">
        <f t="shared" si="2"/>
        <v>4367.544096385543</v>
      </c>
      <c r="T22" s="181">
        <f t="shared" si="3"/>
        <v>-28.41379667125283</v>
      </c>
      <c r="U22" s="181">
        <f t="shared" si="4"/>
        <v>0</v>
      </c>
      <c r="V22" s="181">
        <f t="shared" si="5"/>
        <v>-28.413796671252822</v>
      </c>
    </row>
    <row r="23" spans="1:22" ht="24.75">
      <c r="A23" s="315">
        <v>15</v>
      </c>
      <c r="B23" s="184" t="s">
        <v>314</v>
      </c>
      <c r="C23" s="199">
        <v>49058837.655912936</v>
      </c>
      <c r="D23" s="199">
        <v>58280329.616358735</v>
      </c>
      <c r="E23" s="199">
        <v>282890.17380566424</v>
      </c>
      <c r="F23" s="199">
        <v>587341.7227531109</v>
      </c>
      <c r="G23" s="206">
        <f t="shared" si="0"/>
        <v>108209399.16883044</v>
      </c>
      <c r="H23" s="197">
        <v>37000</v>
      </c>
      <c r="I23" s="214" t="s">
        <v>181</v>
      </c>
      <c r="J23" s="207">
        <f t="shared" si="1"/>
        <v>2924.578355914336</v>
      </c>
      <c r="K23" s="152" t="s">
        <v>151</v>
      </c>
      <c r="L23" s="146">
        <v>24126530.87</v>
      </c>
      <c r="M23" s="146">
        <v>9374614.78</v>
      </c>
      <c r="N23" s="146">
        <v>0</v>
      </c>
      <c r="O23" s="146">
        <v>289538.41</v>
      </c>
      <c r="P23" s="160">
        <v>33790684.059999995</v>
      </c>
      <c r="Q23" s="161">
        <v>13000</v>
      </c>
      <c r="R23" s="321" t="s">
        <v>181</v>
      </c>
      <c r="S23" s="162">
        <f t="shared" si="2"/>
        <v>2599.283389230769</v>
      </c>
      <c r="T23" s="181">
        <f t="shared" si="3"/>
        <v>-68.77287525894207</v>
      </c>
      <c r="U23" s="181">
        <f t="shared" si="4"/>
        <v>-64.86486486486487</v>
      </c>
      <c r="V23" s="181">
        <f t="shared" si="5"/>
        <v>-11.122798813912008</v>
      </c>
    </row>
    <row r="24" spans="1:22" ht="24.75">
      <c r="A24" s="315">
        <v>16</v>
      </c>
      <c r="B24" s="184" t="s">
        <v>313</v>
      </c>
      <c r="C24" s="199">
        <v>4322123.1246606745</v>
      </c>
      <c r="D24" s="199">
        <v>5134543.9962202255</v>
      </c>
      <c r="E24" s="199">
        <v>24922.852239597887</v>
      </c>
      <c r="F24" s="199">
        <v>51745.279001393</v>
      </c>
      <c r="G24" s="206">
        <f t="shared" si="0"/>
        <v>9533335.25212189</v>
      </c>
      <c r="H24" s="197">
        <v>25000</v>
      </c>
      <c r="I24" s="214" t="s">
        <v>181</v>
      </c>
      <c r="J24" s="207">
        <f t="shared" si="1"/>
        <v>381.3334100848756</v>
      </c>
      <c r="K24" s="151" t="s">
        <v>152</v>
      </c>
      <c r="L24" s="146">
        <v>34958365.4</v>
      </c>
      <c r="M24" s="146">
        <v>13583436.86</v>
      </c>
      <c r="N24" s="146">
        <v>0</v>
      </c>
      <c r="O24" s="146">
        <v>419529.41</v>
      </c>
      <c r="P24" s="160">
        <v>48961331.669999994</v>
      </c>
      <c r="Q24" s="161">
        <v>75000</v>
      </c>
      <c r="R24" s="321" t="s">
        <v>181</v>
      </c>
      <c r="S24" s="162">
        <f t="shared" si="2"/>
        <v>652.8177555999999</v>
      </c>
      <c r="T24" s="181">
        <f t="shared" si="3"/>
        <v>413.58029876377617</v>
      </c>
      <c r="U24" s="181">
        <f t="shared" si="4"/>
        <v>200</v>
      </c>
      <c r="V24" s="181">
        <f t="shared" si="5"/>
        <v>71.19343292125872</v>
      </c>
    </row>
    <row r="25" spans="1:22" ht="24.75">
      <c r="A25" s="315">
        <v>17</v>
      </c>
      <c r="B25" s="184" t="s">
        <v>315</v>
      </c>
      <c r="C25" s="199">
        <v>19089594.03142744</v>
      </c>
      <c r="D25" s="199"/>
      <c r="E25" s="199"/>
      <c r="F25" s="199">
        <v>893948.7786541177</v>
      </c>
      <c r="G25" s="206">
        <f t="shared" si="0"/>
        <v>19983542.810081556</v>
      </c>
      <c r="H25" s="197">
        <v>142</v>
      </c>
      <c r="I25" s="214" t="s">
        <v>187</v>
      </c>
      <c r="J25" s="207">
        <f t="shared" si="1"/>
        <v>140729.1747188842</v>
      </c>
      <c r="K25" s="151" t="s">
        <v>153</v>
      </c>
      <c r="L25" s="146">
        <v>20973965.73</v>
      </c>
      <c r="M25" s="146">
        <v>4799132</v>
      </c>
      <c r="N25" s="146">
        <v>45525.82</v>
      </c>
      <c r="O25" s="146">
        <v>784853.97</v>
      </c>
      <c r="P25" s="160">
        <v>26603477.52</v>
      </c>
      <c r="Q25" s="165">
        <v>400</v>
      </c>
      <c r="R25" s="321" t="s">
        <v>187</v>
      </c>
      <c r="S25" s="162">
        <f t="shared" si="2"/>
        <v>66508.6938</v>
      </c>
      <c r="T25" s="181">
        <f t="shared" si="3"/>
        <v>33.12693236045579</v>
      </c>
      <c r="U25" s="181">
        <f t="shared" si="4"/>
        <v>181.69014084507043</v>
      </c>
      <c r="V25" s="181">
        <f t="shared" si="5"/>
        <v>-52.7399390120382</v>
      </c>
    </row>
    <row r="26" spans="1:22" ht="24.75">
      <c r="A26" s="315">
        <v>18</v>
      </c>
      <c r="B26" s="184" t="s">
        <v>316</v>
      </c>
      <c r="C26" s="199">
        <v>5874890.086656225</v>
      </c>
      <c r="D26" s="199"/>
      <c r="E26" s="199"/>
      <c r="F26" s="199">
        <v>275115.89869576733</v>
      </c>
      <c r="G26" s="206">
        <f t="shared" si="0"/>
        <v>6150005.985351992</v>
      </c>
      <c r="H26" s="197">
        <v>16</v>
      </c>
      <c r="I26" s="214" t="s">
        <v>188</v>
      </c>
      <c r="J26" s="207">
        <f t="shared" si="1"/>
        <v>384375.3740844995</v>
      </c>
      <c r="K26" s="151" t="s">
        <v>154</v>
      </c>
      <c r="L26" s="146">
        <v>9020410.99</v>
      </c>
      <c r="M26" s="146">
        <v>2063994.17</v>
      </c>
      <c r="N26" s="146">
        <v>19579.59</v>
      </c>
      <c r="O26" s="146">
        <v>337547.29</v>
      </c>
      <c r="P26" s="160">
        <v>11441532.04</v>
      </c>
      <c r="Q26" s="161">
        <v>72</v>
      </c>
      <c r="R26" s="324" t="s">
        <v>188</v>
      </c>
      <c r="S26" s="162">
        <f t="shared" si="2"/>
        <v>158910.1672222222</v>
      </c>
      <c r="T26" s="181">
        <f t="shared" si="3"/>
        <v>86.04099032181917</v>
      </c>
      <c r="U26" s="181">
        <f t="shared" si="4"/>
        <v>350</v>
      </c>
      <c r="V26" s="181">
        <f t="shared" si="5"/>
        <v>-58.6575577062624</v>
      </c>
    </row>
    <row r="27" spans="1:22" ht="24.75">
      <c r="A27" s="315">
        <v>19</v>
      </c>
      <c r="B27" s="184" t="s">
        <v>317</v>
      </c>
      <c r="C27" s="199">
        <v>4550295.56595985</v>
      </c>
      <c r="D27" s="199"/>
      <c r="E27" s="199"/>
      <c r="F27" s="199">
        <v>213086.31063648072</v>
      </c>
      <c r="G27" s="206">
        <f t="shared" si="0"/>
        <v>4763381.876596331</v>
      </c>
      <c r="H27" s="197">
        <v>8</v>
      </c>
      <c r="I27" s="214" t="s">
        <v>188</v>
      </c>
      <c r="J27" s="207">
        <f t="shared" si="1"/>
        <v>595422.7345745413</v>
      </c>
      <c r="K27" s="151" t="s">
        <v>155</v>
      </c>
      <c r="L27" s="146">
        <v>3144144.34</v>
      </c>
      <c r="M27" s="146">
        <v>719423.5</v>
      </c>
      <c r="N27" s="146">
        <v>6824.64</v>
      </c>
      <c r="O27" s="146">
        <v>117655.11</v>
      </c>
      <c r="P27" s="160">
        <v>3988047.59</v>
      </c>
      <c r="Q27" s="161">
        <v>8</v>
      </c>
      <c r="R27" s="324" t="s">
        <v>188</v>
      </c>
      <c r="S27" s="162">
        <f t="shared" si="2"/>
        <v>498505.94875</v>
      </c>
      <c r="T27" s="181">
        <f t="shared" si="3"/>
        <v>-16.276970998393796</v>
      </c>
      <c r="U27" s="181">
        <f t="shared" si="4"/>
        <v>0</v>
      </c>
      <c r="V27" s="181">
        <f t="shared" si="5"/>
        <v>-16.276970998393796</v>
      </c>
    </row>
    <row r="28" spans="1:22" ht="24.75">
      <c r="A28" s="315">
        <v>20</v>
      </c>
      <c r="B28" s="184" t="s">
        <v>318</v>
      </c>
      <c r="C28" s="199">
        <v>2590924.9859564765</v>
      </c>
      <c r="D28" s="199"/>
      <c r="E28" s="199"/>
      <c r="F28" s="199">
        <v>121330.72201363296</v>
      </c>
      <c r="G28" s="206">
        <f t="shared" si="0"/>
        <v>2712255.7079701093</v>
      </c>
      <c r="H28" s="197">
        <v>2</v>
      </c>
      <c r="I28" s="214" t="s">
        <v>188</v>
      </c>
      <c r="J28" s="207">
        <f t="shared" si="1"/>
        <v>1356127.8539850547</v>
      </c>
      <c r="K28" s="151" t="s">
        <v>156</v>
      </c>
      <c r="L28" s="146">
        <v>2225356.37</v>
      </c>
      <c r="M28" s="146">
        <v>509192.16</v>
      </c>
      <c r="N28" s="146">
        <v>4830.33</v>
      </c>
      <c r="O28" s="146">
        <v>83273.7</v>
      </c>
      <c r="P28" s="160">
        <v>2822652.5600000005</v>
      </c>
      <c r="Q28" s="161">
        <v>4</v>
      </c>
      <c r="R28" s="324" t="s">
        <v>188</v>
      </c>
      <c r="S28" s="162">
        <f t="shared" si="2"/>
        <v>705663.1400000001</v>
      </c>
      <c r="T28" s="181">
        <f t="shared" si="3"/>
        <v>4.07029660608637</v>
      </c>
      <c r="U28" s="181">
        <f t="shared" si="4"/>
        <v>100</v>
      </c>
      <c r="V28" s="181">
        <f t="shared" si="5"/>
        <v>-47.96485169695681</v>
      </c>
    </row>
    <row r="29" spans="1:22" ht="24.75">
      <c r="A29" s="315">
        <v>21</v>
      </c>
      <c r="B29" s="185"/>
      <c r="C29" s="208"/>
      <c r="D29" s="208"/>
      <c r="E29" s="208"/>
      <c r="F29" s="208"/>
      <c r="G29" s="209">
        <f>SUM(C29:F29)</f>
        <v>0</v>
      </c>
      <c r="H29" s="198"/>
      <c r="I29" s="215"/>
      <c r="J29" s="208"/>
      <c r="K29" s="151" t="s">
        <v>157</v>
      </c>
      <c r="L29" s="146">
        <v>1514131.31</v>
      </c>
      <c r="M29" s="146">
        <v>346454.08</v>
      </c>
      <c r="N29" s="146">
        <v>3286.55</v>
      </c>
      <c r="O29" s="146">
        <v>56659.38</v>
      </c>
      <c r="P29" s="160">
        <v>1920531.32</v>
      </c>
      <c r="Q29" s="161">
        <v>1</v>
      </c>
      <c r="R29" s="324" t="s">
        <v>188</v>
      </c>
      <c r="S29" s="162">
        <f t="shared" si="2"/>
        <v>1920531.32</v>
      </c>
      <c r="T29" s="181">
        <v>100</v>
      </c>
      <c r="U29" s="181">
        <v>100</v>
      </c>
      <c r="V29" s="181">
        <v>100</v>
      </c>
    </row>
    <row r="30" spans="1:22" ht="24.75">
      <c r="A30" s="315">
        <v>22</v>
      </c>
      <c r="B30" s="185"/>
      <c r="C30" s="208"/>
      <c r="D30" s="208"/>
      <c r="E30" s="208"/>
      <c r="F30" s="208"/>
      <c r="G30" s="209">
        <f>SUM(C30:F30)</f>
        <v>0</v>
      </c>
      <c r="H30" s="198"/>
      <c r="I30" s="215"/>
      <c r="J30" s="208"/>
      <c r="K30" s="151" t="s">
        <v>158</v>
      </c>
      <c r="L30" s="146">
        <v>2902575.05</v>
      </c>
      <c r="M30" s="146">
        <v>509162.58</v>
      </c>
      <c r="N30" s="146">
        <v>442773.62</v>
      </c>
      <c r="O30" s="146">
        <v>82694.22</v>
      </c>
      <c r="P30" s="160">
        <v>3937205.47</v>
      </c>
      <c r="Q30" s="161">
        <v>20</v>
      </c>
      <c r="R30" s="324" t="s">
        <v>187</v>
      </c>
      <c r="S30" s="162">
        <f t="shared" si="2"/>
        <v>196860.2735</v>
      </c>
      <c r="T30" s="181">
        <v>100</v>
      </c>
      <c r="U30" s="181">
        <v>100</v>
      </c>
      <c r="V30" s="181">
        <v>10</v>
      </c>
    </row>
    <row r="31" spans="1:22" ht="24.75">
      <c r="A31" s="315">
        <v>23</v>
      </c>
      <c r="B31" s="184" t="s">
        <v>319</v>
      </c>
      <c r="C31" s="199">
        <v>25293150.344381895</v>
      </c>
      <c r="D31" s="199">
        <v>256676.04309366652</v>
      </c>
      <c r="E31" s="199">
        <v>12823915.699884128</v>
      </c>
      <c r="F31" s="199">
        <v>2260277.4157571564</v>
      </c>
      <c r="G31" s="206">
        <f t="shared" si="0"/>
        <v>40634019.503116846</v>
      </c>
      <c r="H31" s="197">
        <v>45</v>
      </c>
      <c r="I31" s="214" t="s">
        <v>188</v>
      </c>
      <c r="J31" s="207">
        <f t="shared" si="1"/>
        <v>902978.2111803744</v>
      </c>
      <c r="K31" s="151" t="s">
        <v>159</v>
      </c>
      <c r="L31" s="146">
        <v>35833273.72</v>
      </c>
      <c r="M31" s="146">
        <v>190060.49</v>
      </c>
      <c r="N31" s="146">
        <v>22632979.41</v>
      </c>
      <c r="O31" s="146">
        <v>1387.31</v>
      </c>
      <c r="P31" s="160">
        <v>58657700.93000001</v>
      </c>
      <c r="Q31" s="161">
        <v>58</v>
      </c>
      <c r="R31" s="324" t="s">
        <v>188</v>
      </c>
      <c r="S31" s="162">
        <f t="shared" si="2"/>
        <v>1011339.6712068967</v>
      </c>
      <c r="T31" s="181">
        <f t="shared" si="3"/>
        <v>44.35613716605282</v>
      </c>
      <c r="U31" s="181">
        <f t="shared" si="4"/>
        <v>28.88888888888889</v>
      </c>
      <c r="V31" s="181">
        <f t="shared" si="5"/>
        <v>12.000451249523731</v>
      </c>
    </row>
    <row r="32" spans="1:22" ht="24.75">
      <c r="A32" s="315">
        <v>24</v>
      </c>
      <c r="B32" s="184" t="s">
        <v>320</v>
      </c>
      <c r="C32" s="199">
        <v>1173734.1390347797</v>
      </c>
      <c r="D32" s="199">
        <v>11911.10756665061</v>
      </c>
      <c r="E32" s="199">
        <v>595096.5952488163</v>
      </c>
      <c r="F32" s="199">
        <v>104888.66473498657</v>
      </c>
      <c r="G32" s="206">
        <f t="shared" si="0"/>
        <v>1885630.5065852334</v>
      </c>
      <c r="H32" s="197">
        <v>5</v>
      </c>
      <c r="I32" s="214" t="s">
        <v>189</v>
      </c>
      <c r="J32" s="207">
        <f t="shared" si="1"/>
        <v>377126.1013170467</v>
      </c>
      <c r="K32" s="151" t="s">
        <v>160</v>
      </c>
      <c r="L32" s="146">
        <v>1250956.62</v>
      </c>
      <c r="M32" s="146">
        <v>6635.1</v>
      </c>
      <c r="N32" s="146">
        <v>790128.07</v>
      </c>
      <c r="O32" s="146">
        <v>48.43</v>
      </c>
      <c r="P32" s="160">
        <v>2047768.22</v>
      </c>
      <c r="Q32" s="161">
        <v>5</v>
      </c>
      <c r="R32" s="324" t="s">
        <v>189</v>
      </c>
      <c r="S32" s="162">
        <f t="shared" si="2"/>
        <v>409553.644</v>
      </c>
      <c r="T32" s="181">
        <f t="shared" si="3"/>
        <v>8.598594096167256</v>
      </c>
      <c r="U32" s="181">
        <f t="shared" si="4"/>
        <v>0</v>
      </c>
      <c r="V32" s="181">
        <f t="shared" si="5"/>
        <v>8.598594096167249</v>
      </c>
    </row>
    <row r="33" spans="1:22" ht="24.75">
      <c r="A33" s="315">
        <v>25</v>
      </c>
      <c r="B33" s="184" t="s">
        <v>321</v>
      </c>
      <c r="C33" s="199">
        <v>4065474.2960922406</v>
      </c>
      <c r="D33" s="199">
        <v>41256.61854739062</v>
      </c>
      <c r="E33" s="199">
        <v>2061241.8359626338</v>
      </c>
      <c r="F33" s="199">
        <v>363303.88309416716</v>
      </c>
      <c r="G33" s="206">
        <f t="shared" si="0"/>
        <v>6531276.633696432</v>
      </c>
      <c r="H33" s="197">
        <v>30</v>
      </c>
      <c r="I33" s="214" t="s">
        <v>188</v>
      </c>
      <c r="J33" s="207">
        <f t="shared" si="1"/>
        <v>217709.2211232144</v>
      </c>
      <c r="K33" s="151" t="s">
        <v>161</v>
      </c>
      <c r="L33" s="146">
        <v>3787809.22</v>
      </c>
      <c r="M33" s="146">
        <v>20090.63</v>
      </c>
      <c r="N33" s="146">
        <v>2392452.58</v>
      </c>
      <c r="O33" s="146">
        <v>146.65</v>
      </c>
      <c r="P33" s="160">
        <v>6200499.08</v>
      </c>
      <c r="Q33" s="161">
        <v>30</v>
      </c>
      <c r="R33" s="324" t="s">
        <v>188</v>
      </c>
      <c r="S33" s="162">
        <f t="shared" si="2"/>
        <v>206683.30266666666</v>
      </c>
      <c r="T33" s="181">
        <f t="shared" si="3"/>
        <v>-5.064516054791967</v>
      </c>
      <c r="U33" s="181">
        <f t="shared" si="4"/>
        <v>0</v>
      </c>
      <c r="V33" s="181">
        <f t="shared" si="5"/>
        <v>-5.064516054791972</v>
      </c>
    </row>
    <row r="34" spans="1:22" ht="24.75">
      <c r="A34" s="315">
        <v>26</v>
      </c>
      <c r="B34" s="184" t="s">
        <v>322</v>
      </c>
      <c r="C34" s="199">
        <v>5951721.129125886</v>
      </c>
      <c r="D34" s="199"/>
      <c r="E34" s="199"/>
      <c r="F34" s="199">
        <v>264826.0126123645</v>
      </c>
      <c r="G34" s="206">
        <f t="shared" si="0"/>
        <v>6216547.14173825</v>
      </c>
      <c r="H34" s="197">
        <v>23187</v>
      </c>
      <c r="I34" s="214" t="s">
        <v>183</v>
      </c>
      <c r="J34" s="207">
        <f t="shared" si="1"/>
        <v>268.1048493439535</v>
      </c>
      <c r="K34" s="151" t="s">
        <v>162</v>
      </c>
      <c r="L34" s="146">
        <v>7094796.71</v>
      </c>
      <c r="M34" s="146">
        <v>0</v>
      </c>
      <c r="N34" s="146">
        <v>0</v>
      </c>
      <c r="O34" s="146">
        <v>280166.84</v>
      </c>
      <c r="P34" s="160">
        <v>7374963.55</v>
      </c>
      <c r="Q34" s="161">
        <v>16718</v>
      </c>
      <c r="R34" s="324" t="s">
        <v>183</v>
      </c>
      <c r="S34" s="162">
        <f t="shared" si="2"/>
        <v>441.13910455796145</v>
      </c>
      <c r="T34" s="181">
        <f t="shared" si="3"/>
        <v>18.634402375622255</v>
      </c>
      <c r="U34" s="181">
        <f t="shared" si="4"/>
        <v>-27.899253892267218</v>
      </c>
      <c r="V34" s="181">
        <f t="shared" si="5"/>
        <v>64.53977077901382</v>
      </c>
    </row>
    <row r="35" spans="1:22" ht="24.75">
      <c r="A35" s="315">
        <v>27</v>
      </c>
      <c r="B35" s="184" t="s">
        <v>323</v>
      </c>
      <c r="C35" s="199">
        <v>1592201.5708741145</v>
      </c>
      <c r="D35" s="199"/>
      <c r="E35" s="199"/>
      <c r="F35" s="199">
        <v>70846.12738763558</v>
      </c>
      <c r="G35" s="206">
        <f t="shared" si="0"/>
        <v>1663047.6982617502</v>
      </c>
      <c r="H35" s="197">
        <v>38026</v>
      </c>
      <c r="I35" s="214" t="s">
        <v>190</v>
      </c>
      <c r="J35" s="207">
        <f t="shared" si="1"/>
        <v>43.73448951406275</v>
      </c>
      <c r="K35" s="151" t="s">
        <v>163</v>
      </c>
      <c r="L35" s="146">
        <v>1405588.73</v>
      </c>
      <c r="M35" s="146">
        <v>0</v>
      </c>
      <c r="N35" s="146">
        <v>0</v>
      </c>
      <c r="O35" s="146">
        <v>55505.37</v>
      </c>
      <c r="P35" s="160">
        <v>1461094.1</v>
      </c>
      <c r="Q35" s="161">
        <v>11418</v>
      </c>
      <c r="R35" s="324" t="s">
        <v>190</v>
      </c>
      <c r="S35" s="162">
        <f t="shared" si="2"/>
        <v>127.96410054300229</v>
      </c>
      <c r="T35" s="181">
        <f t="shared" si="3"/>
        <v>-12.1435842443266</v>
      </c>
      <c r="U35" s="181">
        <f t="shared" si="4"/>
        <v>-69.97317624783044</v>
      </c>
      <c r="V35" s="181">
        <f t="shared" si="5"/>
        <v>192.59310435498656</v>
      </c>
    </row>
    <row r="36" spans="1:22" ht="24.75">
      <c r="A36" s="315">
        <v>28</v>
      </c>
      <c r="B36" s="184" t="s">
        <v>324</v>
      </c>
      <c r="C36" s="199">
        <v>3528782.5729234265</v>
      </c>
      <c r="D36" s="199">
        <v>97201.8423384788</v>
      </c>
      <c r="E36" s="199"/>
      <c r="F36" s="199">
        <v>464912.55730147375</v>
      </c>
      <c r="G36" s="206">
        <f t="shared" si="0"/>
        <v>4090896.972563379</v>
      </c>
      <c r="H36" s="197">
        <v>2</v>
      </c>
      <c r="I36" s="214" t="s">
        <v>188</v>
      </c>
      <c r="J36" s="207">
        <f t="shared" si="1"/>
        <v>2045448.4862816895</v>
      </c>
      <c r="K36" s="151" t="s">
        <v>164</v>
      </c>
      <c r="L36" s="146">
        <v>4979826.59</v>
      </c>
      <c r="M36" s="146">
        <v>123476.5</v>
      </c>
      <c r="N36" s="146">
        <v>0</v>
      </c>
      <c r="O36" s="146">
        <v>858013.91</v>
      </c>
      <c r="P36" s="160">
        <v>5961317</v>
      </c>
      <c r="Q36" s="161">
        <v>1</v>
      </c>
      <c r="R36" s="324" t="s">
        <v>188</v>
      </c>
      <c r="S36" s="162">
        <f t="shared" si="2"/>
        <v>5961317</v>
      </c>
      <c r="T36" s="181">
        <f t="shared" si="3"/>
        <v>45.72151388756694</v>
      </c>
      <c r="U36" s="181">
        <f t="shared" si="4"/>
        <v>-50</v>
      </c>
      <c r="V36" s="181">
        <f t="shared" si="5"/>
        <v>191.44302777513388</v>
      </c>
    </row>
    <row r="37" spans="1:22" ht="24.75">
      <c r="A37" s="315">
        <v>29</v>
      </c>
      <c r="B37" s="184" t="s">
        <v>325</v>
      </c>
      <c r="C37" s="199">
        <v>448807.934102256</v>
      </c>
      <c r="D37" s="199">
        <v>12362.608675752075</v>
      </c>
      <c r="E37" s="199"/>
      <c r="F37" s="199">
        <v>59129.86704868284</v>
      </c>
      <c r="G37" s="206">
        <f t="shared" si="0"/>
        <v>520300.4098266909</v>
      </c>
      <c r="H37" s="197">
        <v>250</v>
      </c>
      <c r="I37" s="214" t="s">
        <v>183</v>
      </c>
      <c r="J37" s="207">
        <f t="shared" si="1"/>
        <v>2081.201639306764</v>
      </c>
      <c r="K37" s="151" t="s">
        <v>165</v>
      </c>
      <c r="L37" s="146">
        <v>737267.4</v>
      </c>
      <c r="M37" s="146">
        <v>18280.8</v>
      </c>
      <c r="N37" s="146">
        <v>0</v>
      </c>
      <c r="O37" s="146">
        <v>127029.66</v>
      </c>
      <c r="P37" s="160">
        <v>882577.8600000001</v>
      </c>
      <c r="Q37" s="161">
        <v>250</v>
      </c>
      <c r="R37" s="324" t="s">
        <v>183</v>
      </c>
      <c r="S37" s="162">
        <f t="shared" si="2"/>
        <v>3530.3114400000004</v>
      </c>
      <c r="T37" s="181">
        <f t="shared" si="3"/>
        <v>69.62851524448766</v>
      </c>
      <c r="U37" s="181">
        <f t="shared" si="4"/>
        <v>0</v>
      </c>
      <c r="V37" s="181">
        <f t="shared" si="5"/>
        <v>69.62851524448763</v>
      </c>
    </row>
    <row r="38" spans="1:22" ht="24.75">
      <c r="A38" s="315">
        <v>30</v>
      </c>
      <c r="B38" s="184" t="s">
        <v>326</v>
      </c>
      <c r="C38" s="199">
        <v>12793816.46169623</v>
      </c>
      <c r="D38" s="199">
        <v>352411.2083751829</v>
      </c>
      <c r="E38" s="199"/>
      <c r="F38" s="199">
        <v>1685568.8345585004</v>
      </c>
      <c r="G38" s="206">
        <f t="shared" si="0"/>
        <v>14831796.504629912</v>
      </c>
      <c r="H38" s="197">
        <v>20</v>
      </c>
      <c r="I38" s="214" t="s">
        <v>191</v>
      </c>
      <c r="J38" s="207">
        <f t="shared" si="1"/>
        <v>741589.8252314955</v>
      </c>
      <c r="K38" s="151" t="s">
        <v>166</v>
      </c>
      <c r="L38" s="146">
        <v>21277804.5</v>
      </c>
      <c r="M38" s="146">
        <v>527590.43</v>
      </c>
      <c r="N38" s="146">
        <v>0</v>
      </c>
      <c r="O38" s="146">
        <v>3666122.08</v>
      </c>
      <c r="P38" s="160">
        <v>25471517.009999998</v>
      </c>
      <c r="Q38" s="161">
        <v>19</v>
      </c>
      <c r="R38" s="324" t="s">
        <v>191</v>
      </c>
      <c r="S38" s="162">
        <f t="shared" si="2"/>
        <v>1340606.1584210526</v>
      </c>
      <c r="T38" s="181">
        <f t="shared" si="3"/>
        <v>71.73588514411439</v>
      </c>
      <c r="U38" s="181">
        <f t="shared" si="4"/>
        <v>-5</v>
      </c>
      <c r="V38" s="181">
        <f t="shared" si="5"/>
        <v>80.77461594117307</v>
      </c>
    </row>
    <row r="39" spans="1:22" ht="24.75">
      <c r="A39" s="315">
        <v>31</v>
      </c>
      <c r="B39" s="184" t="s">
        <v>327</v>
      </c>
      <c r="C39" s="199">
        <v>8907980.921855977</v>
      </c>
      <c r="D39" s="199">
        <v>245374.18762048814</v>
      </c>
      <c r="E39" s="199"/>
      <c r="F39" s="199">
        <v>1173615.0089127833</v>
      </c>
      <c r="G39" s="206">
        <f t="shared" si="0"/>
        <v>10326970.118389249</v>
      </c>
      <c r="H39" s="197">
        <v>29</v>
      </c>
      <c r="I39" s="214" t="s">
        <v>191</v>
      </c>
      <c r="J39" s="207">
        <f t="shared" si="1"/>
        <v>356102.4178754913</v>
      </c>
      <c r="K39" s="151" t="s">
        <v>167</v>
      </c>
      <c r="L39" s="146">
        <v>15532035.41</v>
      </c>
      <c r="M39" s="146">
        <v>385122.13</v>
      </c>
      <c r="N39" s="146">
        <v>0</v>
      </c>
      <c r="O39" s="146">
        <v>2676137.85</v>
      </c>
      <c r="P39" s="160">
        <v>18593295.39</v>
      </c>
      <c r="Q39" s="161">
        <v>28</v>
      </c>
      <c r="R39" s="324" t="s">
        <v>191</v>
      </c>
      <c r="S39" s="162">
        <f t="shared" si="2"/>
        <v>664046.2639285715</v>
      </c>
      <c r="T39" s="181">
        <f t="shared" si="3"/>
        <v>80.04598809568448</v>
      </c>
      <c r="U39" s="181">
        <f t="shared" si="4"/>
        <v>-3.4482758620689653</v>
      </c>
      <c r="V39" s="181">
        <f t="shared" si="5"/>
        <v>86.47620195624467</v>
      </c>
    </row>
    <row r="40" spans="1:22" ht="24.75">
      <c r="A40" s="315">
        <v>32</v>
      </c>
      <c r="B40" s="184" t="s">
        <v>328</v>
      </c>
      <c r="C40" s="199">
        <v>271768.4910765391</v>
      </c>
      <c r="D40" s="199">
        <v>7485.980639578857</v>
      </c>
      <c r="E40" s="199"/>
      <c r="F40" s="199">
        <v>35805.148537582696</v>
      </c>
      <c r="G40" s="206">
        <f t="shared" si="0"/>
        <v>315059.62025370065</v>
      </c>
      <c r="H40" s="197">
        <v>2</v>
      </c>
      <c r="I40" s="214" t="s">
        <v>191</v>
      </c>
      <c r="J40" s="207">
        <f t="shared" si="1"/>
        <v>157529.81012685032</v>
      </c>
      <c r="K40" s="151" t="s">
        <v>168</v>
      </c>
      <c r="L40" s="146">
        <v>460792.13</v>
      </c>
      <c r="M40" s="146">
        <v>11425.5</v>
      </c>
      <c r="N40" s="146">
        <v>0</v>
      </c>
      <c r="O40" s="146">
        <v>79393.54</v>
      </c>
      <c r="P40" s="160">
        <v>551611.17</v>
      </c>
      <c r="Q40" s="161">
        <v>2</v>
      </c>
      <c r="R40" s="324" t="s">
        <v>191</v>
      </c>
      <c r="S40" s="162">
        <f t="shared" si="2"/>
        <v>275805.585</v>
      </c>
      <c r="T40" s="181">
        <f t="shared" si="3"/>
        <v>75.08151935046995</v>
      </c>
      <c r="U40" s="181">
        <f t="shared" si="4"/>
        <v>0</v>
      </c>
      <c r="V40" s="181">
        <f t="shared" si="5"/>
        <v>75.08151935046995</v>
      </c>
    </row>
    <row r="41" spans="1:22" ht="24.75">
      <c r="A41" s="315">
        <v>33</v>
      </c>
      <c r="B41" s="184" t="s">
        <v>329</v>
      </c>
      <c r="C41" s="199">
        <v>5379102.9718815945</v>
      </c>
      <c r="D41" s="199">
        <v>148169.71807988564</v>
      </c>
      <c r="E41" s="199"/>
      <c r="F41" s="199">
        <v>708689.8858077354</v>
      </c>
      <c r="G41" s="206">
        <f t="shared" si="0"/>
        <v>6235962.575769216</v>
      </c>
      <c r="H41" s="197">
        <v>9</v>
      </c>
      <c r="I41" s="214" t="s">
        <v>191</v>
      </c>
      <c r="J41" s="207">
        <f t="shared" si="1"/>
        <v>692884.730641024</v>
      </c>
      <c r="K41" s="151" t="s">
        <v>169</v>
      </c>
      <c r="L41" s="146">
        <v>9579684</v>
      </c>
      <c r="M41" s="146">
        <v>237531.54</v>
      </c>
      <c r="N41" s="146">
        <v>0</v>
      </c>
      <c r="O41" s="146">
        <v>1650559.91</v>
      </c>
      <c r="P41" s="160">
        <v>11467775.45</v>
      </c>
      <c r="Q41" s="161">
        <v>9</v>
      </c>
      <c r="R41" s="324" t="s">
        <v>191</v>
      </c>
      <c r="S41" s="162">
        <f t="shared" si="2"/>
        <v>1274197.272222222</v>
      </c>
      <c r="T41" s="181">
        <f t="shared" si="3"/>
        <v>83.89743861773306</v>
      </c>
      <c r="U41" s="181">
        <f t="shared" si="4"/>
        <v>0</v>
      </c>
      <c r="V41" s="181">
        <f t="shared" si="5"/>
        <v>83.89743861773306</v>
      </c>
    </row>
    <row r="42" spans="1:22" ht="24.75">
      <c r="A42" s="315">
        <v>34</v>
      </c>
      <c r="B42" s="184" t="s">
        <v>330</v>
      </c>
      <c r="C42" s="199">
        <v>4324856.666431488</v>
      </c>
      <c r="D42" s="199">
        <v>119130.04758429324</v>
      </c>
      <c r="E42" s="199"/>
      <c r="F42" s="199">
        <v>569794.293414694</v>
      </c>
      <c r="G42" s="206">
        <f t="shared" si="0"/>
        <v>5013781.007430475</v>
      </c>
      <c r="H42" s="197">
        <v>54</v>
      </c>
      <c r="I42" s="214" t="s">
        <v>191</v>
      </c>
      <c r="J42" s="207">
        <f t="shared" si="1"/>
        <v>92847.79643389769</v>
      </c>
      <c r="K42" s="151" t="s">
        <v>170</v>
      </c>
      <c r="L42" s="146">
        <v>6856033.9</v>
      </c>
      <c r="M42" s="146">
        <v>169997.7</v>
      </c>
      <c r="N42" s="146">
        <v>0</v>
      </c>
      <c r="O42" s="146">
        <v>1181280.58</v>
      </c>
      <c r="P42" s="160">
        <v>8207312.180000001</v>
      </c>
      <c r="Q42" s="161">
        <v>59</v>
      </c>
      <c r="R42" s="324" t="s">
        <v>191</v>
      </c>
      <c r="S42" s="162">
        <f t="shared" si="2"/>
        <v>139106.98610169493</v>
      </c>
      <c r="T42" s="181">
        <f t="shared" si="3"/>
        <v>63.695067013032265</v>
      </c>
      <c r="U42" s="181">
        <f t="shared" si="4"/>
        <v>9.25925925925926</v>
      </c>
      <c r="V42" s="181">
        <f t="shared" si="5"/>
        <v>49.82260370684309</v>
      </c>
    </row>
    <row r="43" spans="1:22" ht="24.75">
      <c r="A43" s="315">
        <v>35</v>
      </c>
      <c r="B43" s="184" t="s">
        <v>331</v>
      </c>
      <c r="C43" s="199">
        <v>1762464.670032405</v>
      </c>
      <c r="D43" s="199">
        <v>48547.85168634033</v>
      </c>
      <c r="E43" s="199"/>
      <c r="F43" s="199">
        <v>232202.4494185361</v>
      </c>
      <c r="G43" s="206">
        <f t="shared" si="0"/>
        <v>2043214.9711372815</v>
      </c>
      <c r="H43" s="197">
        <v>4</v>
      </c>
      <c r="I43" s="214" t="s">
        <v>192</v>
      </c>
      <c r="J43" s="207">
        <f t="shared" si="1"/>
        <v>510803.7427843204</v>
      </c>
      <c r="K43" s="151" t="s">
        <v>171</v>
      </c>
      <c r="L43" s="146">
        <v>3085187.61</v>
      </c>
      <c r="M43" s="146">
        <v>76498.28</v>
      </c>
      <c r="N43" s="146">
        <v>0</v>
      </c>
      <c r="O43" s="146">
        <v>531571.5</v>
      </c>
      <c r="P43" s="160">
        <v>3693257.3899999997</v>
      </c>
      <c r="Q43" s="161">
        <v>4</v>
      </c>
      <c r="R43" s="324" t="s">
        <v>192</v>
      </c>
      <c r="S43" s="162">
        <f t="shared" si="2"/>
        <v>923314.3474999999</v>
      </c>
      <c r="T43" s="181">
        <f t="shared" si="3"/>
        <v>80.75716173635327</v>
      </c>
      <c r="U43" s="181">
        <f t="shared" si="4"/>
        <v>0</v>
      </c>
      <c r="V43" s="181">
        <f t="shared" si="5"/>
        <v>80.75716173635327</v>
      </c>
    </row>
    <row r="44" spans="1:22" ht="24.75">
      <c r="A44" s="315">
        <v>36</v>
      </c>
      <c r="B44" s="184" t="s">
        <v>332</v>
      </c>
      <c r="C44" s="199">
        <v>4413438.556092745</v>
      </c>
      <c r="D44" s="199">
        <v>121570.07405091818</v>
      </c>
      <c r="E44" s="199"/>
      <c r="F44" s="199">
        <v>581464.8432436946</v>
      </c>
      <c r="G44" s="206">
        <f t="shared" si="0"/>
        <v>5116473.473387358</v>
      </c>
      <c r="H44" s="197">
        <v>4</v>
      </c>
      <c r="I44" s="214" t="s">
        <v>191</v>
      </c>
      <c r="J44" s="207">
        <f t="shared" si="1"/>
        <v>1279118.3683468394</v>
      </c>
      <c r="K44" s="151" t="s">
        <v>172</v>
      </c>
      <c r="L44" s="146">
        <v>1409498.26</v>
      </c>
      <c r="M44" s="146">
        <v>0</v>
      </c>
      <c r="N44" s="146">
        <v>0</v>
      </c>
      <c r="O44" s="146">
        <v>5929.57</v>
      </c>
      <c r="P44" s="160">
        <v>1415427.83</v>
      </c>
      <c r="Q44" s="161">
        <v>4</v>
      </c>
      <c r="R44" s="324" t="s">
        <v>191</v>
      </c>
      <c r="S44" s="162">
        <f t="shared" si="2"/>
        <v>353856.9575</v>
      </c>
      <c r="T44" s="181">
        <f t="shared" si="3"/>
        <v>-72.33587084224797</v>
      </c>
      <c r="U44" s="181">
        <f t="shared" si="4"/>
        <v>0</v>
      </c>
      <c r="V44" s="181">
        <f t="shared" si="5"/>
        <v>-72.33587084224797</v>
      </c>
    </row>
    <row r="45" spans="1:22" ht="24.75">
      <c r="A45" s="315">
        <v>37</v>
      </c>
      <c r="B45" s="184" t="s">
        <v>333</v>
      </c>
      <c r="C45" s="199">
        <v>33004142.13390717</v>
      </c>
      <c r="D45" s="199">
        <v>909113.3709490817</v>
      </c>
      <c r="E45" s="199"/>
      <c r="F45" s="199">
        <v>4348253.201756294</v>
      </c>
      <c r="G45" s="206">
        <f t="shared" si="0"/>
        <v>38261508.70661254</v>
      </c>
      <c r="H45" s="200">
        <v>2</v>
      </c>
      <c r="I45" s="216" t="s">
        <v>188</v>
      </c>
      <c r="J45" s="207">
        <f t="shared" si="1"/>
        <v>19130754.35330627</v>
      </c>
      <c r="K45" s="151" t="s">
        <v>173</v>
      </c>
      <c r="L45" s="146">
        <v>14832131.23</v>
      </c>
      <c r="M45" s="146">
        <v>0</v>
      </c>
      <c r="N45" s="146">
        <v>0</v>
      </c>
      <c r="O45" s="146">
        <v>62396.83</v>
      </c>
      <c r="P45" s="160">
        <v>14894528.06</v>
      </c>
      <c r="Q45" s="161">
        <v>15</v>
      </c>
      <c r="R45" s="324" t="s">
        <v>188</v>
      </c>
      <c r="S45" s="162">
        <f>SUM(P45/Q45)</f>
        <v>992968.5373333334</v>
      </c>
      <c r="T45" s="181">
        <f t="shared" si="3"/>
        <v>-61.07177013271863</v>
      </c>
      <c r="U45" s="181">
        <f t="shared" si="4"/>
        <v>650</v>
      </c>
      <c r="V45" s="181">
        <f t="shared" si="5"/>
        <v>-94.80956935102915</v>
      </c>
    </row>
    <row r="46" spans="1:22" ht="24.75">
      <c r="A46" s="315">
        <v>38</v>
      </c>
      <c r="B46" s="184" t="s">
        <v>334</v>
      </c>
      <c r="C46" s="199">
        <v>343093.86196694506</v>
      </c>
      <c r="D46" s="199">
        <v>66477.8179376611</v>
      </c>
      <c r="E46" s="199"/>
      <c r="F46" s="199">
        <v>81952.32958539642</v>
      </c>
      <c r="G46" s="206">
        <f t="shared" si="0"/>
        <v>491524.0094900025</v>
      </c>
      <c r="H46" s="197">
        <v>67769263.32</v>
      </c>
      <c r="I46" s="214" t="s">
        <v>181</v>
      </c>
      <c r="J46" s="207">
        <f t="shared" si="1"/>
        <v>0.007252904715358541</v>
      </c>
      <c r="K46" s="151" t="s">
        <v>174</v>
      </c>
      <c r="L46" s="146">
        <v>4876.05</v>
      </c>
      <c r="M46" s="146">
        <v>2707.73</v>
      </c>
      <c r="N46" s="146">
        <v>0</v>
      </c>
      <c r="O46" s="146">
        <v>2236.29</v>
      </c>
      <c r="P46" s="160">
        <v>9820.07</v>
      </c>
      <c r="Q46" s="161">
        <v>67739260.32</v>
      </c>
      <c r="R46" s="324" t="s">
        <v>181</v>
      </c>
      <c r="S46" s="162">
        <f aca="true" t="shared" si="6" ref="S46:S86">SUM(P46/Q46)</f>
        <v>0.0001449686629822946</v>
      </c>
      <c r="T46" s="181">
        <f t="shared" si="3"/>
        <v>-98.00211794126005</v>
      </c>
      <c r="U46" s="181">
        <f t="shared" si="4"/>
        <v>-0.044272282935006534</v>
      </c>
      <c r="V46" s="181">
        <f t="shared" si="5"/>
        <v>-98.00123304149697</v>
      </c>
    </row>
    <row r="47" spans="1:22" ht="24.75">
      <c r="A47" s="315">
        <v>39</v>
      </c>
      <c r="B47" s="184" t="s">
        <v>335</v>
      </c>
      <c r="C47" s="199">
        <v>1697675.7123268312</v>
      </c>
      <c r="D47" s="199">
        <v>328941.4047638233</v>
      </c>
      <c r="E47" s="199"/>
      <c r="F47" s="199">
        <v>405511.42100914445</v>
      </c>
      <c r="G47" s="206">
        <f t="shared" si="0"/>
        <v>2432128.538099799</v>
      </c>
      <c r="H47" s="197">
        <v>67769263.32</v>
      </c>
      <c r="I47" s="214" t="s">
        <v>181</v>
      </c>
      <c r="J47" s="207">
        <f t="shared" si="1"/>
        <v>0.03588837208714399</v>
      </c>
      <c r="K47" s="151" t="s">
        <v>175</v>
      </c>
      <c r="L47" s="146">
        <v>410158.2</v>
      </c>
      <c r="M47" s="146">
        <v>227765.71</v>
      </c>
      <c r="N47" s="146">
        <v>0</v>
      </c>
      <c r="O47" s="146">
        <v>188110.06</v>
      </c>
      <c r="P47" s="160">
        <v>826033.97</v>
      </c>
      <c r="Q47" s="161">
        <v>67739260.32</v>
      </c>
      <c r="R47" s="324" t="s">
        <v>181</v>
      </c>
      <c r="S47" s="162">
        <f t="shared" si="6"/>
        <v>0.01219431635506232</v>
      </c>
      <c r="T47" s="181">
        <f t="shared" si="3"/>
        <v>-66.03658248073627</v>
      </c>
      <c r="U47" s="181">
        <f t="shared" si="4"/>
        <v>-0.044272282935006534</v>
      </c>
      <c r="V47" s="181">
        <f t="shared" si="5"/>
        <v>-66.02153944054042</v>
      </c>
    </row>
    <row r="48" spans="1:22" ht="24.75">
      <c r="A48" s="315">
        <v>40</v>
      </c>
      <c r="B48" s="184" t="s">
        <v>336</v>
      </c>
      <c r="C48" s="199">
        <v>49058837.655912936</v>
      </c>
      <c r="D48" s="199">
        <v>58280329.616358735</v>
      </c>
      <c r="E48" s="199">
        <v>282890.17380566424</v>
      </c>
      <c r="F48" s="199">
        <v>587341.7227531109</v>
      </c>
      <c r="G48" s="206">
        <f t="shared" si="0"/>
        <v>108209399.16883044</v>
      </c>
      <c r="H48" s="197">
        <v>96500</v>
      </c>
      <c r="I48" s="214" t="s">
        <v>181</v>
      </c>
      <c r="J48" s="207">
        <f t="shared" si="1"/>
        <v>1121.340924029331</v>
      </c>
      <c r="K48" s="151" t="s">
        <v>257</v>
      </c>
      <c r="L48" s="146">
        <v>36965187.27</v>
      </c>
      <c r="M48" s="146">
        <v>14363208.39</v>
      </c>
      <c r="N48" s="146">
        <v>0</v>
      </c>
      <c r="O48" s="146">
        <v>443612.94</v>
      </c>
      <c r="P48" s="160">
        <v>51772008.6</v>
      </c>
      <c r="Q48" s="161">
        <v>72866</v>
      </c>
      <c r="R48" s="324" t="s">
        <v>181</v>
      </c>
      <c r="S48" s="162">
        <f t="shared" si="6"/>
        <v>710.5098207668872</v>
      </c>
      <c r="T48" s="181">
        <f t="shared" si="3"/>
        <v>-52.1557193758887</v>
      </c>
      <c r="U48" s="181">
        <f t="shared" si="4"/>
        <v>-24.49119170984456</v>
      </c>
      <c r="V48" s="181">
        <f t="shared" si="5"/>
        <v>-36.63748414587406</v>
      </c>
    </row>
    <row r="49" spans="1:22" ht="24.75">
      <c r="A49" s="315">
        <v>41</v>
      </c>
      <c r="B49" s="185"/>
      <c r="C49" s="208"/>
      <c r="D49" s="208"/>
      <c r="E49" s="208"/>
      <c r="F49" s="208"/>
      <c r="G49" s="209">
        <f>SUM(C49:F49)</f>
        <v>0</v>
      </c>
      <c r="H49" s="198"/>
      <c r="I49" s="215"/>
      <c r="J49" s="208"/>
      <c r="K49" s="151" t="s">
        <v>176</v>
      </c>
      <c r="L49" s="146">
        <v>1090907.35</v>
      </c>
      <c r="M49" s="146">
        <v>249614.62</v>
      </c>
      <c r="N49" s="146">
        <v>2367.91</v>
      </c>
      <c r="O49" s="146">
        <v>40822.18</v>
      </c>
      <c r="P49" s="160">
        <v>1383712.06</v>
      </c>
      <c r="Q49" s="161">
        <v>12</v>
      </c>
      <c r="R49" s="324" t="s">
        <v>188</v>
      </c>
      <c r="S49" s="162">
        <f t="shared" si="6"/>
        <v>115309.33833333333</v>
      </c>
      <c r="T49" s="181">
        <v>100</v>
      </c>
      <c r="U49" s="181">
        <v>100</v>
      </c>
      <c r="V49" s="181">
        <v>100</v>
      </c>
    </row>
    <row r="50" spans="1:22" ht="24.75">
      <c r="A50" s="315">
        <v>42</v>
      </c>
      <c r="B50" s="184" t="s">
        <v>337</v>
      </c>
      <c r="C50" s="199">
        <v>27889437.63912964</v>
      </c>
      <c r="D50" s="199">
        <v>283023.2849546722</v>
      </c>
      <c r="E50" s="199">
        <v>14140262.969686389</v>
      </c>
      <c r="F50" s="199">
        <v>2492290.014315842</v>
      </c>
      <c r="G50" s="206">
        <f t="shared" si="0"/>
        <v>44805013.90808654</v>
      </c>
      <c r="H50" s="197">
        <v>25</v>
      </c>
      <c r="I50" s="214" t="s">
        <v>188</v>
      </c>
      <c r="J50" s="207">
        <f t="shared" si="1"/>
        <v>1792200.5563234615</v>
      </c>
      <c r="K50" s="151" t="s">
        <v>258</v>
      </c>
      <c r="L50" s="146">
        <v>27106945.8</v>
      </c>
      <c r="M50" s="146">
        <v>143775.85</v>
      </c>
      <c r="N50" s="146">
        <v>17121264.19</v>
      </c>
      <c r="O50" s="146">
        <v>1049.46</v>
      </c>
      <c r="P50" s="160">
        <v>44373035.300000004</v>
      </c>
      <c r="Q50" s="161">
        <v>39</v>
      </c>
      <c r="R50" s="324" t="s">
        <v>193</v>
      </c>
      <c r="S50" s="162">
        <f t="shared" si="6"/>
        <v>1137770.135897436</v>
      </c>
      <c r="T50" s="181">
        <f t="shared" si="3"/>
        <v>-0.964130061364782</v>
      </c>
      <c r="U50" s="181">
        <f t="shared" si="4"/>
        <v>56</v>
      </c>
      <c r="V50" s="181">
        <f t="shared" si="5"/>
        <v>-36.51546798805435</v>
      </c>
    </row>
    <row r="51" spans="1:22" ht="24.75">
      <c r="A51" s="315">
        <v>43</v>
      </c>
      <c r="B51" s="186" t="s">
        <v>101</v>
      </c>
      <c r="C51" s="199">
        <v>69258357.38008079</v>
      </c>
      <c r="D51" s="199"/>
      <c r="E51" s="199">
        <v>6343422.2738398565</v>
      </c>
      <c r="F51" s="199">
        <v>552015.1933067001</v>
      </c>
      <c r="G51" s="206">
        <f t="shared" si="0"/>
        <v>76153794.84722735</v>
      </c>
      <c r="H51" s="197">
        <v>36</v>
      </c>
      <c r="I51" s="214" t="s">
        <v>194</v>
      </c>
      <c r="J51" s="207">
        <f t="shared" si="1"/>
        <v>2115383.1902007596</v>
      </c>
      <c r="K51" s="151" t="s">
        <v>101</v>
      </c>
      <c r="L51" s="146">
        <v>15233024.48</v>
      </c>
      <c r="M51" s="146">
        <v>41.44</v>
      </c>
      <c r="N51" s="146">
        <v>1277164.31</v>
      </c>
      <c r="O51" s="146">
        <v>116460.16</v>
      </c>
      <c r="P51" s="160">
        <v>16626690.39</v>
      </c>
      <c r="Q51" s="161">
        <v>36</v>
      </c>
      <c r="R51" s="324" t="s">
        <v>194</v>
      </c>
      <c r="S51" s="162">
        <f t="shared" si="6"/>
        <v>461852.51083333336</v>
      </c>
      <c r="T51" s="181">
        <f t="shared" si="3"/>
        <v>-78.16695750572256</v>
      </c>
      <c r="U51" s="181">
        <f t="shared" si="4"/>
        <v>0</v>
      </c>
      <c r="V51" s="181">
        <f t="shared" si="5"/>
        <v>-78.16695750572258</v>
      </c>
    </row>
    <row r="52" spans="1:22" ht="24.75">
      <c r="A52" s="315">
        <v>44</v>
      </c>
      <c r="B52" s="186" t="s">
        <v>338</v>
      </c>
      <c r="C52" s="199">
        <v>5936430.518938271</v>
      </c>
      <c r="D52" s="199"/>
      <c r="E52" s="199">
        <v>543721.8987778974</v>
      </c>
      <c r="F52" s="199">
        <v>47315.5870919629</v>
      </c>
      <c r="G52" s="206">
        <f t="shared" si="0"/>
        <v>6527468.004808132</v>
      </c>
      <c r="H52" s="189">
        <v>20442</v>
      </c>
      <c r="I52" s="214" t="s">
        <v>198</v>
      </c>
      <c r="J52" s="189">
        <f t="shared" si="1"/>
        <v>319.31650546952994</v>
      </c>
      <c r="K52" s="151" t="s">
        <v>102</v>
      </c>
      <c r="L52" s="146">
        <v>15272234.32</v>
      </c>
      <c r="M52" s="146">
        <v>41.54</v>
      </c>
      <c r="N52" s="146">
        <v>1280451.73</v>
      </c>
      <c r="O52" s="146">
        <v>116759.93</v>
      </c>
      <c r="P52" s="160">
        <v>16669487.52</v>
      </c>
      <c r="Q52" s="161">
        <v>22378</v>
      </c>
      <c r="R52" s="324" t="s">
        <v>198</v>
      </c>
      <c r="S52" s="162">
        <f t="shared" si="6"/>
        <v>744.9051532755385</v>
      </c>
      <c r="T52" s="181">
        <f t="shared" si="3"/>
        <v>155.37448069789477</v>
      </c>
      <c r="U52" s="181">
        <f>SUM(Q52-H56)*100/H56</f>
        <v>-83.90025612247834</v>
      </c>
      <c r="V52" s="181">
        <f>SUM(S52-J56)*100/J56</f>
        <v>1486.2021324106079</v>
      </c>
    </row>
    <row r="53" spans="1:22" ht="24.75">
      <c r="A53" s="315">
        <v>45</v>
      </c>
      <c r="B53" s="186" t="s">
        <v>339</v>
      </c>
      <c r="C53" s="199">
        <v>5936430.518938271</v>
      </c>
      <c r="D53" s="199"/>
      <c r="E53" s="199">
        <v>543721.8987778974</v>
      </c>
      <c r="F53" s="199">
        <v>47315.5870919629</v>
      </c>
      <c r="G53" s="206">
        <f t="shared" si="0"/>
        <v>6527468.004808132</v>
      </c>
      <c r="H53" s="197">
        <v>100</v>
      </c>
      <c r="I53" s="214" t="s">
        <v>195</v>
      </c>
      <c r="J53" s="207">
        <f t="shared" si="1"/>
        <v>65274.68004808132</v>
      </c>
      <c r="K53" s="151" t="s">
        <v>103</v>
      </c>
      <c r="L53" s="146">
        <v>15226489.5</v>
      </c>
      <c r="M53" s="146">
        <v>41.42</v>
      </c>
      <c r="N53" s="146">
        <v>1276616.4</v>
      </c>
      <c r="O53" s="146">
        <v>116410.2</v>
      </c>
      <c r="P53" s="160">
        <v>16619557.52</v>
      </c>
      <c r="Q53" s="161">
        <v>151</v>
      </c>
      <c r="R53" s="324" t="s">
        <v>195</v>
      </c>
      <c r="S53" s="162">
        <f t="shared" si="6"/>
        <v>110063.29483443708</v>
      </c>
      <c r="T53" s="181">
        <f t="shared" si="3"/>
        <v>154.60955929248578</v>
      </c>
      <c r="U53" s="181">
        <f t="shared" si="4"/>
        <v>51</v>
      </c>
      <c r="V53" s="181">
        <f t="shared" si="5"/>
        <v>68.61560218045416</v>
      </c>
    </row>
    <row r="54" spans="1:22" ht="24.75">
      <c r="A54" s="315">
        <v>46</v>
      </c>
      <c r="B54" s="186" t="s">
        <v>340</v>
      </c>
      <c r="C54" s="199">
        <v>1769932151.7718275</v>
      </c>
      <c r="D54" s="199"/>
      <c r="E54" s="199">
        <v>162109346.21391708</v>
      </c>
      <c r="F54" s="199">
        <v>14107025.864593634</v>
      </c>
      <c r="G54" s="206">
        <f t="shared" si="0"/>
        <v>1946148523.8503382</v>
      </c>
      <c r="H54" s="197">
        <f>1990+2132+6722</f>
        <v>10844</v>
      </c>
      <c r="I54" s="214" t="s">
        <v>200</v>
      </c>
      <c r="J54" s="207">
        <f t="shared" si="1"/>
        <v>179467.77239490394</v>
      </c>
      <c r="K54" s="151" t="s">
        <v>104</v>
      </c>
      <c r="L54" s="146">
        <v>1865551447.19</v>
      </c>
      <c r="M54" s="146">
        <v>5074.72</v>
      </c>
      <c r="N54" s="146">
        <v>156411205.42</v>
      </c>
      <c r="O54" s="146">
        <v>14262592.72</v>
      </c>
      <c r="P54" s="160">
        <v>2036230320.0500002</v>
      </c>
      <c r="Q54" s="161">
        <f>1961+2056+6564</f>
        <v>10581</v>
      </c>
      <c r="R54" s="324" t="s">
        <v>202</v>
      </c>
      <c r="S54" s="162">
        <f t="shared" si="6"/>
        <v>192442.14346942634</v>
      </c>
      <c r="T54" s="181">
        <f t="shared" si="3"/>
        <v>4.62872155417206</v>
      </c>
      <c r="U54" s="181">
        <f t="shared" si="4"/>
        <v>-2.4253043157506453</v>
      </c>
      <c r="V54" s="181">
        <f t="shared" si="5"/>
        <v>7.229359846275565</v>
      </c>
    </row>
    <row r="55" spans="1:22" ht="24.75">
      <c r="A55" s="315">
        <v>47</v>
      </c>
      <c r="B55" s="186" t="s">
        <v>367</v>
      </c>
      <c r="C55" s="199">
        <v>5936430.518938271</v>
      </c>
      <c r="D55" s="199"/>
      <c r="E55" s="199">
        <v>543721.8987778974</v>
      </c>
      <c r="F55" s="199">
        <v>47315.5870919629</v>
      </c>
      <c r="G55" s="206">
        <f t="shared" si="0"/>
        <v>6527468.004808132</v>
      </c>
      <c r="H55" s="197">
        <f>84*552</f>
        <v>46368</v>
      </c>
      <c r="I55" s="214" t="s">
        <v>364</v>
      </c>
      <c r="J55" s="207">
        <f t="shared" si="1"/>
        <v>140.775276156145</v>
      </c>
      <c r="K55" s="151" t="s">
        <v>105</v>
      </c>
      <c r="L55" s="146">
        <v>15226489.5</v>
      </c>
      <c r="M55" s="146">
        <v>41.42</v>
      </c>
      <c r="N55" s="146">
        <v>1276616.4</v>
      </c>
      <c r="O55" s="146">
        <v>116410.2</v>
      </c>
      <c r="P55" s="160">
        <v>16619557.52</v>
      </c>
      <c r="Q55" s="161">
        <f>102*360</f>
        <v>36720</v>
      </c>
      <c r="R55" s="324" t="s">
        <v>203</v>
      </c>
      <c r="S55" s="162">
        <f t="shared" si="6"/>
        <v>452.60232897603487</v>
      </c>
      <c r="T55" s="181">
        <f t="shared" si="3"/>
        <v>154.60955929248578</v>
      </c>
      <c r="U55" s="181">
        <f t="shared" si="4"/>
        <v>-20.80745341614907</v>
      </c>
      <c r="V55" s="181">
        <f t="shared" si="5"/>
        <v>221.50697291051154</v>
      </c>
    </row>
    <row r="56" spans="1:22" ht="24.75">
      <c r="A56" s="315">
        <v>48</v>
      </c>
      <c r="B56" s="186" t="s">
        <v>341</v>
      </c>
      <c r="C56" s="199">
        <v>5936430.518938271</v>
      </c>
      <c r="D56" s="199"/>
      <c r="E56" s="199">
        <v>543721.8987778974</v>
      </c>
      <c r="F56" s="199">
        <v>47315.5870919629</v>
      </c>
      <c r="G56" s="206">
        <f t="shared" si="0"/>
        <v>6527468.004808132</v>
      </c>
      <c r="H56" s="197">
        <f>43208+34123+3252+4540+26450+27423</f>
        <v>138996</v>
      </c>
      <c r="I56" s="214" t="s">
        <v>365</v>
      </c>
      <c r="J56" s="207">
        <f>SUM(G52/H56)</f>
        <v>46.96155288503361</v>
      </c>
      <c r="K56" s="151" t="s">
        <v>106</v>
      </c>
      <c r="L56" s="146">
        <v>15252629.4</v>
      </c>
      <c r="M56" s="146">
        <v>41.49</v>
      </c>
      <c r="N56" s="146">
        <v>1278808.02</v>
      </c>
      <c r="O56" s="146">
        <v>116610.05</v>
      </c>
      <c r="P56" s="160">
        <v>16648088.96</v>
      </c>
      <c r="Q56" s="161">
        <f>44125+33026+3902+4814+28170+29617</f>
        <v>143654</v>
      </c>
      <c r="R56" s="324" t="s">
        <v>204</v>
      </c>
      <c r="S56" s="162">
        <f t="shared" si="6"/>
        <v>115.89018725548888</v>
      </c>
      <c r="T56" s="181">
        <f t="shared" si="3"/>
        <v>155.04665741351812</v>
      </c>
      <c r="U56" s="181">
        <f>SUM(Q56-H56)*100/H56</f>
        <v>3.3511755733977955</v>
      </c>
      <c r="V56" s="181">
        <f>SUM(S56-J56)*100/J56</f>
        <v>146.77673572507106</v>
      </c>
    </row>
    <row r="57" spans="1:22" ht="24.75">
      <c r="A57" s="315">
        <v>49</v>
      </c>
      <c r="B57" s="186" t="s">
        <v>342</v>
      </c>
      <c r="C57" s="199">
        <v>5936430.518938271</v>
      </c>
      <c r="D57" s="199"/>
      <c r="E57" s="199">
        <v>543721.8987778974</v>
      </c>
      <c r="F57" s="199">
        <v>47315.5870919629</v>
      </c>
      <c r="G57" s="206">
        <f t="shared" si="0"/>
        <v>6527468.004808132</v>
      </c>
      <c r="H57" s="197">
        <f>17450+16566</f>
        <v>34016</v>
      </c>
      <c r="I57" s="214" t="s">
        <v>184</v>
      </c>
      <c r="J57" s="207">
        <f t="shared" si="1"/>
        <v>191.89405000023905</v>
      </c>
      <c r="K57" s="151" t="s">
        <v>107</v>
      </c>
      <c r="L57" s="146">
        <v>15226489.5</v>
      </c>
      <c r="M57" s="146">
        <v>41.42</v>
      </c>
      <c r="N57" s="146">
        <v>1276616.4</v>
      </c>
      <c r="O57" s="146">
        <v>116410.2</v>
      </c>
      <c r="P57" s="160">
        <v>16619557.52</v>
      </c>
      <c r="Q57" s="161">
        <f>24194+16152+2354+354+951</f>
        <v>44005</v>
      </c>
      <c r="R57" s="324" t="s">
        <v>205</v>
      </c>
      <c r="S57" s="162">
        <f t="shared" si="6"/>
        <v>377.67429882967843</v>
      </c>
      <c r="T57" s="181">
        <f t="shared" si="3"/>
        <v>154.60955929248578</v>
      </c>
      <c r="U57" s="181">
        <f t="shared" si="4"/>
        <v>29.365592662276576</v>
      </c>
      <c r="V57" s="181">
        <f t="shared" si="5"/>
        <v>96.81397043275075</v>
      </c>
    </row>
    <row r="58" spans="1:22" ht="24.75">
      <c r="A58" s="315">
        <v>50</v>
      </c>
      <c r="B58" s="186" t="s">
        <v>108</v>
      </c>
      <c r="C58" s="199">
        <v>7361546.303399433</v>
      </c>
      <c r="D58" s="199"/>
      <c r="E58" s="199">
        <v>674249.2683535393</v>
      </c>
      <c r="F58" s="199">
        <v>58674.296639845044</v>
      </c>
      <c r="G58" s="206">
        <f t="shared" si="0"/>
        <v>8094469.868392818</v>
      </c>
      <c r="H58" s="197">
        <v>900</v>
      </c>
      <c r="I58" s="214" t="s">
        <v>195</v>
      </c>
      <c r="J58" s="207">
        <f t="shared" si="1"/>
        <v>8993.855409325353</v>
      </c>
      <c r="K58" s="151" t="s">
        <v>108</v>
      </c>
      <c r="L58" s="146">
        <v>3512525.84</v>
      </c>
      <c r="M58" s="146">
        <v>9.55</v>
      </c>
      <c r="N58" s="146">
        <v>294496.52</v>
      </c>
      <c r="O58" s="146">
        <v>26854.11</v>
      </c>
      <c r="P58" s="160">
        <v>3833886.0199999996</v>
      </c>
      <c r="Q58" s="161">
        <v>900</v>
      </c>
      <c r="R58" s="324" t="s">
        <v>195</v>
      </c>
      <c r="S58" s="162">
        <f t="shared" si="6"/>
        <v>4259.8733555555555</v>
      </c>
      <c r="T58" s="181">
        <f t="shared" si="3"/>
        <v>-52.63573671488347</v>
      </c>
      <c r="U58" s="181">
        <f t="shared" si="4"/>
        <v>0</v>
      </c>
      <c r="V58" s="181">
        <f t="shared" si="5"/>
        <v>-52.63573671488347</v>
      </c>
    </row>
    <row r="59" spans="1:22" ht="24.75">
      <c r="A59" s="315">
        <v>51</v>
      </c>
      <c r="B59" s="186" t="s">
        <v>343</v>
      </c>
      <c r="C59" s="199">
        <v>41252787.008434735</v>
      </c>
      <c r="D59" s="199">
        <v>418635.1637396081</v>
      </c>
      <c r="E59" s="199">
        <v>20915633.512570664</v>
      </c>
      <c r="F59" s="199">
        <v>3686481.9740778673</v>
      </c>
      <c r="G59" s="206">
        <f t="shared" si="0"/>
        <v>66273537.65882287</v>
      </c>
      <c r="H59" s="197">
        <v>3</v>
      </c>
      <c r="I59" s="214" t="s">
        <v>211</v>
      </c>
      <c r="J59" s="207">
        <f t="shared" si="1"/>
        <v>22091179.219607625</v>
      </c>
      <c r="K59" s="151" t="s">
        <v>109</v>
      </c>
      <c r="L59" s="146">
        <v>38278634.16</v>
      </c>
      <c r="M59" s="146">
        <v>28898.58</v>
      </c>
      <c r="N59" s="146">
        <v>3375784.17</v>
      </c>
      <c r="O59" s="146">
        <v>8129549.46</v>
      </c>
      <c r="P59" s="160">
        <v>49812866.37</v>
      </c>
      <c r="Q59" s="161">
        <v>31</v>
      </c>
      <c r="R59" s="324" t="s">
        <v>194</v>
      </c>
      <c r="S59" s="162">
        <f t="shared" si="6"/>
        <v>1606866.657096774</v>
      </c>
      <c r="T59" s="181">
        <f t="shared" si="3"/>
        <v>-24.837471893476774</v>
      </c>
      <c r="U59" s="181">
        <f t="shared" si="4"/>
        <v>933.3333333333334</v>
      </c>
      <c r="V59" s="181">
        <f t="shared" si="5"/>
        <v>-92.72620695743325</v>
      </c>
    </row>
    <row r="60" spans="1:22" ht="24.75">
      <c r="A60" s="315">
        <v>52</v>
      </c>
      <c r="B60" s="186" t="s">
        <v>110</v>
      </c>
      <c r="C60" s="199">
        <v>2549435.1093247407</v>
      </c>
      <c r="D60" s="199">
        <v>25871.783746815625</v>
      </c>
      <c r="E60" s="199">
        <v>1292592.6774308395</v>
      </c>
      <c r="F60" s="199">
        <v>227825.7362995922</v>
      </c>
      <c r="G60" s="206">
        <f t="shared" si="0"/>
        <v>4095725.306801988</v>
      </c>
      <c r="H60" s="197">
        <v>3</v>
      </c>
      <c r="I60" s="214" t="s">
        <v>196</v>
      </c>
      <c r="J60" s="207">
        <f t="shared" si="1"/>
        <v>1365241.7689339959</v>
      </c>
      <c r="K60" s="151" t="s">
        <v>110</v>
      </c>
      <c r="L60" s="146">
        <v>3283690.27</v>
      </c>
      <c r="M60" s="146">
        <v>2479.03</v>
      </c>
      <c r="N60" s="146">
        <v>289587.91</v>
      </c>
      <c r="O60" s="146">
        <v>697384.4</v>
      </c>
      <c r="P60" s="160">
        <v>4273141.61</v>
      </c>
      <c r="Q60" s="161">
        <v>3</v>
      </c>
      <c r="R60" s="324" t="s">
        <v>196</v>
      </c>
      <c r="S60" s="162">
        <f t="shared" si="6"/>
        <v>1424380.5366666669</v>
      </c>
      <c r="T60" s="181">
        <f t="shared" si="3"/>
        <v>4.331743217821954</v>
      </c>
      <c r="U60" s="181">
        <f t="shared" si="4"/>
        <v>0</v>
      </c>
      <c r="V60" s="181">
        <f t="shared" si="5"/>
        <v>4.331743217821965</v>
      </c>
    </row>
    <row r="61" spans="1:22" ht="24.75">
      <c r="A61" s="315">
        <v>53</v>
      </c>
      <c r="B61" s="186" t="s">
        <v>111</v>
      </c>
      <c r="C61" s="199">
        <v>2454377.7890195563</v>
      </c>
      <c r="D61" s="199">
        <v>24907.137725627465</v>
      </c>
      <c r="E61" s="199">
        <v>1244397.5318814304</v>
      </c>
      <c r="F61" s="199">
        <v>219331.10785818385</v>
      </c>
      <c r="G61" s="206">
        <f t="shared" si="0"/>
        <v>3943013.5664847977</v>
      </c>
      <c r="H61" s="197">
        <v>3</v>
      </c>
      <c r="I61" s="214" t="s">
        <v>196</v>
      </c>
      <c r="J61" s="207">
        <f t="shared" si="1"/>
        <v>1314337.8554949325</v>
      </c>
      <c r="K61" s="151" t="s">
        <v>111</v>
      </c>
      <c r="L61" s="146">
        <v>9392142.24</v>
      </c>
      <c r="M61" s="146">
        <v>7090.63</v>
      </c>
      <c r="N61" s="146">
        <v>828290.92</v>
      </c>
      <c r="O61" s="146">
        <v>1994686.77</v>
      </c>
      <c r="P61" s="160">
        <v>12222210.56</v>
      </c>
      <c r="Q61" s="161">
        <v>718</v>
      </c>
      <c r="R61" s="324" t="s">
        <v>190</v>
      </c>
      <c r="S61" s="162">
        <f t="shared" si="6"/>
        <v>17022.5773816156</v>
      </c>
      <c r="T61" s="181">
        <f t="shared" si="3"/>
        <v>209.9713037735277</v>
      </c>
      <c r="U61" s="181">
        <f t="shared" si="4"/>
        <v>23833.333333333332</v>
      </c>
      <c r="V61" s="181">
        <f t="shared" si="5"/>
        <v>-98.7048552767123</v>
      </c>
    </row>
    <row r="62" spans="1:22" ht="24.75">
      <c r="A62" s="315">
        <v>54</v>
      </c>
      <c r="B62" s="185"/>
      <c r="C62" s="208"/>
      <c r="D62" s="208"/>
      <c r="E62" s="208"/>
      <c r="F62" s="208"/>
      <c r="G62" s="209">
        <f>SUM(C62:F62)</f>
        <v>0</v>
      </c>
      <c r="H62" s="198"/>
      <c r="I62" s="215"/>
      <c r="J62" s="208"/>
      <c r="K62" s="151" t="s">
        <v>112</v>
      </c>
      <c r="L62" s="146">
        <v>5721173.55</v>
      </c>
      <c r="M62" s="146">
        <v>4319.22</v>
      </c>
      <c r="N62" s="146">
        <v>504549.01</v>
      </c>
      <c r="O62" s="146">
        <v>1215052.85</v>
      </c>
      <c r="P62" s="160">
        <v>7445094.629999999</v>
      </c>
      <c r="Q62" s="161">
        <v>67739260.32</v>
      </c>
      <c r="R62" s="324" t="s">
        <v>181</v>
      </c>
      <c r="S62" s="162">
        <f t="shared" si="6"/>
        <v>0.10990811819954044</v>
      </c>
      <c r="T62" s="181">
        <v>100</v>
      </c>
      <c r="U62" s="181">
        <v>100</v>
      </c>
      <c r="V62" s="181">
        <v>100</v>
      </c>
    </row>
    <row r="63" spans="1:22" ht="24.75">
      <c r="A63" s="315">
        <v>55</v>
      </c>
      <c r="B63" s="186" t="s">
        <v>113</v>
      </c>
      <c r="C63" s="199">
        <v>445081.8786415676</v>
      </c>
      <c r="D63" s="199">
        <v>4516.711200737728</v>
      </c>
      <c r="E63" s="199">
        <v>225661.58875156927</v>
      </c>
      <c r="F63" s="199">
        <v>39773.95084277261</v>
      </c>
      <c r="G63" s="206">
        <f t="shared" si="0"/>
        <v>715034.1294366473</v>
      </c>
      <c r="H63" s="197">
        <v>40</v>
      </c>
      <c r="I63" s="214" t="s">
        <v>191</v>
      </c>
      <c r="J63" s="207">
        <f t="shared" si="1"/>
        <v>17875.853235916184</v>
      </c>
      <c r="K63" s="151" t="s">
        <v>113</v>
      </c>
      <c r="L63" s="146">
        <v>525390.44</v>
      </c>
      <c r="M63" s="146">
        <v>396.65</v>
      </c>
      <c r="N63" s="146">
        <v>46334.07</v>
      </c>
      <c r="O63" s="146">
        <v>111581.5</v>
      </c>
      <c r="P63" s="160">
        <v>683702.6599999999</v>
      </c>
      <c r="Q63" s="161">
        <v>40</v>
      </c>
      <c r="R63" s="324" t="s">
        <v>191</v>
      </c>
      <c r="S63" s="162">
        <f t="shared" si="6"/>
        <v>17092.566499999997</v>
      </c>
      <c r="T63" s="181">
        <f t="shared" si="3"/>
        <v>-4.3818145381860925</v>
      </c>
      <c r="U63" s="181">
        <f t="shared" si="4"/>
        <v>0</v>
      </c>
      <c r="V63" s="181">
        <f t="shared" si="5"/>
        <v>-4.381814538186104</v>
      </c>
    </row>
    <row r="64" spans="1:22" ht="24.75">
      <c r="A64" s="315">
        <v>56</v>
      </c>
      <c r="B64" s="186" t="s">
        <v>344</v>
      </c>
      <c r="C64" s="199">
        <v>249921.73999999996</v>
      </c>
      <c r="D64" s="199"/>
      <c r="E64" s="199"/>
      <c r="F64" s="199">
        <v>598.48</v>
      </c>
      <c r="G64" s="206">
        <f t="shared" si="0"/>
        <v>250520.21999999997</v>
      </c>
      <c r="H64" s="197">
        <v>18</v>
      </c>
      <c r="I64" s="214" t="s">
        <v>198</v>
      </c>
      <c r="J64" s="207">
        <f t="shared" si="1"/>
        <v>13917.789999999999</v>
      </c>
      <c r="K64" s="151" t="s">
        <v>177</v>
      </c>
      <c r="L64" s="146">
        <v>239108.1</v>
      </c>
      <c r="M64" s="146">
        <v>0</v>
      </c>
      <c r="N64" s="146">
        <v>0</v>
      </c>
      <c r="O64" s="146">
        <v>6068.79</v>
      </c>
      <c r="P64" s="160">
        <v>245176.89</v>
      </c>
      <c r="Q64" s="161">
        <v>663</v>
      </c>
      <c r="R64" s="324" t="s">
        <v>197</v>
      </c>
      <c r="S64" s="162">
        <f t="shared" si="6"/>
        <v>369.7992307692308</v>
      </c>
      <c r="T64" s="181">
        <f t="shared" si="3"/>
        <v>-2.132893704148894</v>
      </c>
      <c r="U64" s="181">
        <f t="shared" si="4"/>
        <v>3583.3333333333335</v>
      </c>
      <c r="V64" s="181">
        <f t="shared" si="5"/>
        <v>-97.3429744897054</v>
      </c>
    </row>
    <row r="65" spans="1:22" ht="24.75">
      <c r="A65" s="315">
        <v>57</v>
      </c>
      <c r="B65" s="186" t="s">
        <v>178</v>
      </c>
      <c r="C65" s="199">
        <v>2504926.6059406544</v>
      </c>
      <c r="D65" s="199">
        <v>25420.109424831215</v>
      </c>
      <c r="E65" s="199">
        <v>1270026.3585834794</v>
      </c>
      <c r="F65" s="199">
        <v>223848.3130194373</v>
      </c>
      <c r="G65" s="206">
        <f t="shared" si="0"/>
        <v>4024221.3869684027</v>
      </c>
      <c r="H65" s="197">
        <v>651</v>
      </c>
      <c r="I65" s="214" t="s">
        <v>197</v>
      </c>
      <c r="J65" s="207">
        <f t="shared" si="1"/>
        <v>6181.599672762523</v>
      </c>
      <c r="K65" s="151" t="s">
        <v>178</v>
      </c>
      <c r="L65" s="146">
        <v>7299643.46</v>
      </c>
      <c r="M65" s="146">
        <v>5510.89</v>
      </c>
      <c r="N65" s="146">
        <v>643753.92</v>
      </c>
      <c r="O65" s="146">
        <v>1550285.53</v>
      </c>
      <c r="P65" s="160">
        <v>9499193.799999999</v>
      </c>
      <c r="Q65" s="161">
        <v>18</v>
      </c>
      <c r="R65" s="324" t="s">
        <v>198</v>
      </c>
      <c r="S65" s="162">
        <f t="shared" si="6"/>
        <v>527732.9888888889</v>
      </c>
      <c r="T65" s="181">
        <f t="shared" si="3"/>
        <v>136.0504775100383</v>
      </c>
      <c r="U65" s="181">
        <f t="shared" si="4"/>
        <v>-97.23502304147465</v>
      </c>
      <c r="V65" s="181">
        <f t="shared" si="5"/>
        <v>8437.15893661305</v>
      </c>
    </row>
    <row r="66" spans="1:22" ht="24.75">
      <c r="A66" s="315">
        <v>58</v>
      </c>
      <c r="B66" s="186" t="s">
        <v>345</v>
      </c>
      <c r="C66" s="199">
        <v>1217188.8000000003</v>
      </c>
      <c r="D66" s="199"/>
      <c r="E66" s="199"/>
      <c r="F66" s="199">
        <v>63795.99</v>
      </c>
      <c r="G66" s="206">
        <f t="shared" si="0"/>
        <v>1280984.7900000003</v>
      </c>
      <c r="H66" s="197">
        <v>3</v>
      </c>
      <c r="I66" s="214" t="s">
        <v>199</v>
      </c>
      <c r="J66" s="207">
        <f t="shared" si="1"/>
        <v>426994.9300000001</v>
      </c>
      <c r="K66" s="151" t="s">
        <v>179</v>
      </c>
      <c r="L66" s="146">
        <v>1074998.13</v>
      </c>
      <c r="M66" s="146">
        <v>0</v>
      </c>
      <c r="N66" s="146">
        <v>0</v>
      </c>
      <c r="O66" s="146">
        <v>54400.1</v>
      </c>
      <c r="P66" s="160">
        <v>1129398.23</v>
      </c>
      <c r="Q66" s="161">
        <v>3</v>
      </c>
      <c r="R66" s="324" t="s">
        <v>199</v>
      </c>
      <c r="S66" s="162">
        <f t="shared" si="6"/>
        <v>376466.07666666666</v>
      </c>
      <c r="T66" s="181">
        <f t="shared" si="3"/>
        <v>-11.833595619819988</v>
      </c>
      <c r="U66" s="181">
        <f t="shared" si="4"/>
        <v>0</v>
      </c>
      <c r="V66" s="181">
        <f t="shared" si="5"/>
        <v>-11.833595619819992</v>
      </c>
    </row>
    <row r="67" spans="1:22" ht="24.75">
      <c r="A67" s="315">
        <v>59</v>
      </c>
      <c r="B67" s="186" t="s">
        <v>180</v>
      </c>
      <c r="C67" s="199">
        <v>4096766.229999997</v>
      </c>
      <c r="D67" s="199"/>
      <c r="E67" s="199"/>
      <c r="F67" s="199">
        <v>289829.49999999994</v>
      </c>
      <c r="G67" s="206">
        <f t="shared" si="0"/>
        <v>4386595.729999997</v>
      </c>
      <c r="H67" s="197">
        <v>150</v>
      </c>
      <c r="I67" s="214" t="s">
        <v>200</v>
      </c>
      <c r="J67" s="207">
        <f t="shared" si="1"/>
        <v>29243.97153333331</v>
      </c>
      <c r="K67" s="151" t="s">
        <v>180</v>
      </c>
      <c r="L67" s="146">
        <v>4167305.09</v>
      </c>
      <c r="M67" s="146">
        <v>0</v>
      </c>
      <c r="N67" s="146">
        <v>0</v>
      </c>
      <c r="O67" s="146">
        <v>303058.24</v>
      </c>
      <c r="P67" s="160">
        <v>4470363.33</v>
      </c>
      <c r="Q67" s="161">
        <v>150</v>
      </c>
      <c r="R67" s="324" t="s">
        <v>200</v>
      </c>
      <c r="S67" s="162">
        <f t="shared" si="6"/>
        <v>29802.4222</v>
      </c>
      <c r="T67" s="181">
        <f t="shared" si="3"/>
        <v>1.909626625200846</v>
      </c>
      <c r="U67" s="181">
        <f t="shared" si="4"/>
        <v>0</v>
      </c>
      <c r="V67" s="181">
        <f t="shared" si="5"/>
        <v>1.9096266252008471</v>
      </c>
    </row>
    <row r="68" spans="1:22" ht="24.75">
      <c r="A68" s="315">
        <v>60</v>
      </c>
      <c r="B68" s="187" t="s">
        <v>347</v>
      </c>
      <c r="C68" s="199">
        <v>38601784.85999998</v>
      </c>
      <c r="D68" s="199">
        <v>3157940</v>
      </c>
      <c r="E68" s="199"/>
      <c r="F68" s="199">
        <v>11289.359999999997</v>
      </c>
      <c r="G68" s="206">
        <f t="shared" si="0"/>
        <v>41771014.21999998</v>
      </c>
      <c r="H68" s="197">
        <v>17</v>
      </c>
      <c r="I68" s="214" t="s">
        <v>201</v>
      </c>
      <c r="J68" s="207">
        <f t="shared" si="1"/>
        <v>2457118.4835294103</v>
      </c>
      <c r="K68" s="183" t="s">
        <v>272</v>
      </c>
      <c r="L68" s="146">
        <v>41615833.26</v>
      </c>
      <c r="M68" s="146">
        <v>532940</v>
      </c>
      <c r="N68" s="146">
        <v>0</v>
      </c>
      <c r="O68" s="146">
        <v>77460</v>
      </c>
      <c r="P68" s="160">
        <v>42226233.26</v>
      </c>
      <c r="Q68" s="161">
        <v>14</v>
      </c>
      <c r="R68" s="324" t="s">
        <v>201</v>
      </c>
      <c r="S68" s="162">
        <f t="shared" si="6"/>
        <v>3016159.5185714285</v>
      </c>
      <c r="T68" s="181">
        <f t="shared" si="3"/>
        <v>1.0897964737041563</v>
      </c>
      <c r="U68" s="181">
        <f t="shared" si="4"/>
        <v>-17.647058823529413</v>
      </c>
      <c r="V68" s="181">
        <f t="shared" si="5"/>
        <v>22.75189571806934</v>
      </c>
    </row>
    <row r="69" spans="1:22" ht="24.75">
      <c r="A69" s="315">
        <v>61</v>
      </c>
      <c r="B69" s="187" t="s">
        <v>273</v>
      </c>
      <c r="C69" s="199">
        <v>50261316.98000003</v>
      </c>
      <c r="D69" s="199">
        <v>10015980</v>
      </c>
      <c r="E69" s="199"/>
      <c r="F69" s="199"/>
      <c r="G69" s="206">
        <f t="shared" si="0"/>
        <v>60277296.98000003</v>
      </c>
      <c r="H69" s="197">
        <v>19</v>
      </c>
      <c r="I69" s="214" t="s">
        <v>201</v>
      </c>
      <c r="J69" s="207">
        <f t="shared" si="1"/>
        <v>3172489.3147368436</v>
      </c>
      <c r="K69" s="183" t="s">
        <v>273</v>
      </c>
      <c r="L69" s="146">
        <v>65310420</v>
      </c>
      <c r="M69" s="146">
        <v>525000</v>
      </c>
      <c r="N69" s="146">
        <v>0</v>
      </c>
      <c r="O69" s="146">
        <v>0</v>
      </c>
      <c r="P69" s="160">
        <v>65835420</v>
      </c>
      <c r="Q69" s="161">
        <v>15</v>
      </c>
      <c r="R69" s="324" t="s">
        <v>201</v>
      </c>
      <c r="S69" s="162">
        <f t="shared" si="6"/>
        <v>4389028</v>
      </c>
      <c r="T69" s="181">
        <f t="shared" si="3"/>
        <v>9.220922799249204</v>
      </c>
      <c r="U69" s="181">
        <f t="shared" si="4"/>
        <v>-21.05263157894737</v>
      </c>
      <c r="V69" s="181">
        <f t="shared" si="5"/>
        <v>38.34650221238232</v>
      </c>
    </row>
    <row r="70" spans="1:22" ht="24.75">
      <c r="A70" s="315">
        <v>62</v>
      </c>
      <c r="B70" s="187" t="s">
        <v>274</v>
      </c>
      <c r="C70" s="199">
        <v>80542198.51999997</v>
      </c>
      <c r="D70" s="199">
        <v>15690463.7</v>
      </c>
      <c r="E70" s="199"/>
      <c r="F70" s="199">
        <v>2570.55</v>
      </c>
      <c r="G70" s="206">
        <f t="shared" si="0"/>
        <v>96235232.76999997</v>
      </c>
      <c r="H70" s="197">
        <v>19</v>
      </c>
      <c r="I70" s="214" t="s">
        <v>201</v>
      </c>
      <c r="J70" s="207">
        <f t="shared" si="1"/>
        <v>5065012.25105263</v>
      </c>
      <c r="K70" s="183" t="s">
        <v>274</v>
      </c>
      <c r="L70" s="146">
        <v>107464286.21</v>
      </c>
      <c r="M70" s="146">
        <v>484536.3</v>
      </c>
      <c r="N70" s="146">
        <v>0</v>
      </c>
      <c r="O70" s="146">
        <v>104250</v>
      </c>
      <c r="P70" s="160">
        <v>108053072.50999999</v>
      </c>
      <c r="Q70" s="161">
        <v>15</v>
      </c>
      <c r="R70" s="324" t="s">
        <v>201</v>
      </c>
      <c r="S70" s="162">
        <f t="shared" si="6"/>
        <v>7203538.167333333</v>
      </c>
      <c r="T70" s="181">
        <f t="shared" si="3"/>
        <v>12.280159147372142</v>
      </c>
      <c r="U70" s="181">
        <f t="shared" si="4"/>
        <v>-21.05263157894737</v>
      </c>
      <c r="V70" s="181">
        <f t="shared" si="5"/>
        <v>42.22153492000471</v>
      </c>
    </row>
    <row r="71" spans="1:22" ht="24.75">
      <c r="A71" s="315">
        <v>63</v>
      </c>
      <c r="B71" s="187" t="s">
        <v>348</v>
      </c>
      <c r="C71" s="199">
        <v>60143007.26</v>
      </c>
      <c r="D71" s="199">
        <v>6266005.96</v>
      </c>
      <c r="E71" s="199"/>
      <c r="F71" s="199"/>
      <c r="G71" s="206">
        <f t="shared" si="0"/>
        <v>66409013.22</v>
      </c>
      <c r="H71" s="197">
        <v>22</v>
      </c>
      <c r="I71" s="214" t="s">
        <v>201</v>
      </c>
      <c r="J71" s="207">
        <f t="shared" si="1"/>
        <v>3018591.51</v>
      </c>
      <c r="K71" s="183" t="s">
        <v>275</v>
      </c>
      <c r="L71" s="146">
        <v>84791013.25</v>
      </c>
      <c r="M71" s="146">
        <v>854347.11</v>
      </c>
      <c r="N71" s="146">
        <v>0</v>
      </c>
      <c r="O71" s="146">
        <v>0</v>
      </c>
      <c r="P71" s="160">
        <v>85645360.36</v>
      </c>
      <c r="Q71" s="161">
        <v>14</v>
      </c>
      <c r="R71" s="324" t="s">
        <v>201</v>
      </c>
      <c r="S71" s="162">
        <f t="shared" si="6"/>
        <v>6117525.74</v>
      </c>
      <c r="T71" s="181">
        <f t="shared" si="3"/>
        <v>28.96647037394422</v>
      </c>
      <c r="U71" s="181">
        <f t="shared" si="4"/>
        <v>-36.36363636363637</v>
      </c>
      <c r="V71" s="181">
        <f t="shared" si="5"/>
        <v>102.66159630191237</v>
      </c>
    </row>
    <row r="72" spans="1:22" ht="24.75">
      <c r="A72" s="315">
        <v>64</v>
      </c>
      <c r="B72" s="187" t="s">
        <v>349</v>
      </c>
      <c r="C72" s="199">
        <v>17486925.67000001</v>
      </c>
      <c r="D72" s="199">
        <v>10643695.6</v>
      </c>
      <c r="E72" s="199"/>
      <c r="F72" s="199">
        <v>878.42</v>
      </c>
      <c r="G72" s="206">
        <f t="shared" si="0"/>
        <v>28131499.690000013</v>
      </c>
      <c r="H72" s="197">
        <v>17</v>
      </c>
      <c r="I72" s="214" t="s">
        <v>201</v>
      </c>
      <c r="J72" s="207">
        <f t="shared" si="1"/>
        <v>1654794.0994117653</v>
      </c>
      <c r="K72" s="183" t="s">
        <v>276</v>
      </c>
      <c r="L72" s="146">
        <v>56928588.11</v>
      </c>
      <c r="M72" s="146">
        <v>700000</v>
      </c>
      <c r="N72" s="146">
        <v>0</v>
      </c>
      <c r="O72" s="146">
        <v>0</v>
      </c>
      <c r="P72" s="160">
        <v>57628588.11</v>
      </c>
      <c r="Q72" s="161">
        <v>14</v>
      </c>
      <c r="R72" s="324" t="s">
        <v>201</v>
      </c>
      <c r="S72" s="162">
        <f t="shared" si="6"/>
        <v>4116327.722142857</v>
      </c>
      <c r="T72" s="181">
        <f t="shared" si="3"/>
        <v>104.85430476529271</v>
      </c>
      <c r="U72" s="181">
        <f t="shared" si="4"/>
        <v>-17.647058823529413</v>
      </c>
      <c r="V72" s="181">
        <f t="shared" si="5"/>
        <v>148.75165578642685</v>
      </c>
    </row>
    <row r="73" spans="1:22" ht="24.75">
      <c r="A73" s="315">
        <v>65</v>
      </c>
      <c r="B73" s="187" t="s">
        <v>350</v>
      </c>
      <c r="C73" s="199">
        <v>29287054.4</v>
      </c>
      <c r="D73" s="199">
        <v>28169813</v>
      </c>
      <c r="E73" s="199"/>
      <c r="F73" s="199"/>
      <c r="G73" s="206">
        <f t="shared" si="0"/>
        <v>57456867.4</v>
      </c>
      <c r="H73" s="197">
        <v>19</v>
      </c>
      <c r="I73" s="214" t="s">
        <v>201</v>
      </c>
      <c r="J73" s="207">
        <f t="shared" si="1"/>
        <v>3024045.652631579</v>
      </c>
      <c r="K73" s="183" t="s">
        <v>277</v>
      </c>
      <c r="L73" s="146">
        <v>26233548.51</v>
      </c>
      <c r="M73" s="146">
        <v>707905.21</v>
      </c>
      <c r="N73" s="146">
        <v>0</v>
      </c>
      <c r="O73" s="146">
        <v>97864.74</v>
      </c>
      <c r="P73" s="160">
        <v>27039318.46</v>
      </c>
      <c r="Q73" s="161">
        <v>15</v>
      </c>
      <c r="R73" s="324" t="s">
        <v>201</v>
      </c>
      <c r="S73" s="162">
        <f t="shared" si="6"/>
        <v>1802621.2306666668</v>
      </c>
      <c r="T73" s="181">
        <f t="shared" si="3"/>
        <v>-52.939796958022114</v>
      </c>
      <c r="U73" s="181">
        <f t="shared" si="4"/>
        <v>-21.05263157894737</v>
      </c>
      <c r="V73" s="181">
        <f t="shared" si="5"/>
        <v>-40.390409480161345</v>
      </c>
    </row>
    <row r="74" spans="1:22" ht="24.75">
      <c r="A74" s="315">
        <v>66</v>
      </c>
      <c r="B74" s="187" t="s">
        <v>351</v>
      </c>
      <c r="C74" s="199">
        <v>45189279.44999999</v>
      </c>
      <c r="D74" s="199">
        <v>31973114.279999994</v>
      </c>
      <c r="E74" s="199"/>
      <c r="F74" s="199">
        <v>32095.889999999996</v>
      </c>
      <c r="G74" s="206">
        <f aca="true" t="shared" si="7" ref="G74:G86">SUM(C74:F74)</f>
        <v>77194489.61999999</v>
      </c>
      <c r="H74" s="197">
        <v>18</v>
      </c>
      <c r="I74" s="214" t="s">
        <v>201</v>
      </c>
      <c r="J74" s="207">
        <f aca="true" t="shared" si="8" ref="J74:J86">SUM(G74/H74)</f>
        <v>4288582.756666666</v>
      </c>
      <c r="K74" s="183" t="s">
        <v>278</v>
      </c>
      <c r="L74" s="146">
        <v>42115738.7</v>
      </c>
      <c r="M74" s="146">
        <v>700000</v>
      </c>
      <c r="N74" s="146">
        <v>0</v>
      </c>
      <c r="O74" s="146">
        <v>0</v>
      </c>
      <c r="P74" s="160">
        <v>42815738.7</v>
      </c>
      <c r="Q74" s="161">
        <v>17</v>
      </c>
      <c r="R74" s="324" t="s">
        <v>201</v>
      </c>
      <c r="S74" s="162">
        <f t="shared" si="6"/>
        <v>2518572.8647058825</v>
      </c>
      <c r="T74" s="181">
        <f aca="true" t="shared" si="9" ref="T74:T86">SUM(P74-G74)*100/G74</f>
        <v>-44.535239612612116</v>
      </c>
      <c r="U74" s="181">
        <f aca="true" t="shared" si="10" ref="U74:U86">SUM(Q74-H74)*100/H74</f>
        <v>-5.555555555555555</v>
      </c>
      <c r="V74" s="181">
        <f aca="true" t="shared" si="11" ref="V74:V86">SUM(S74-J74)*100/J74</f>
        <v>-41.27260664864812</v>
      </c>
    </row>
    <row r="75" spans="1:22" ht="24.75">
      <c r="A75" s="315">
        <v>67</v>
      </c>
      <c r="B75" s="187" t="s">
        <v>352</v>
      </c>
      <c r="C75" s="199">
        <v>51296780.579999894</v>
      </c>
      <c r="D75" s="199">
        <v>25749038.799999997</v>
      </c>
      <c r="E75" s="199"/>
      <c r="F75" s="199">
        <v>104.79</v>
      </c>
      <c r="G75" s="206">
        <f t="shared" si="7"/>
        <v>77045924.1699999</v>
      </c>
      <c r="H75" s="197">
        <v>19</v>
      </c>
      <c r="I75" s="214" t="s">
        <v>201</v>
      </c>
      <c r="J75" s="207">
        <f t="shared" si="8"/>
        <v>4055048.6405263105</v>
      </c>
      <c r="K75" s="183" t="s">
        <v>279</v>
      </c>
      <c r="L75" s="146">
        <v>20296643.76</v>
      </c>
      <c r="M75" s="146">
        <v>355057.29</v>
      </c>
      <c r="N75" s="146">
        <v>0</v>
      </c>
      <c r="O75" s="146">
        <v>0</v>
      </c>
      <c r="P75" s="160">
        <v>20651701.05</v>
      </c>
      <c r="Q75" s="161">
        <v>16</v>
      </c>
      <c r="R75" s="324" t="s">
        <v>201</v>
      </c>
      <c r="S75" s="162">
        <f t="shared" si="6"/>
        <v>1290731.315625</v>
      </c>
      <c r="T75" s="181">
        <f t="shared" si="9"/>
        <v>-73.1955956496381</v>
      </c>
      <c r="U75" s="181">
        <f t="shared" si="10"/>
        <v>-15.789473684210526</v>
      </c>
      <c r="V75" s="181">
        <f t="shared" si="11"/>
        <v>-68.16976983394522</v>
      </c>
    </row>
    <row r="76" spans="1:22" ht="24.75">
      <c r="A76" s="315">
        <v>68</v>
      </c>
      <c r="B76" s="187" t="s">
        <v>353</v>
      </c>
      <c r="C76" s="199">
        <v>26701922.390000004</v>
      </c>
      <c r="D76" s="199"/>
      <c r="E76" s="199"/>
      <c r="F76" s="199">
        <v>62736.779999999984</v>
      </c>
      <c r="G76" s="206">
        <f t="shared" si="7"/>
        <v>26764659.170000006</v>
      </c>
      <c r="H76" s="197">
        <v>18</v>
      </c>
      <c r="I76" s="214" t="s">
        <v>201</v>
      </c>
      <c r="J76" s="207">
        <f t="shared" si="8"/>
        <v>1486925.5094444447</v>
      </c>
      <c r="K76" s="183" t="s">
        <v>280</v>
      </c>
      <c r="L76" s="146">
        <v>47985439.07</v>
      </c>
      <c r="M76" s="146">
        <v>3798116</v>
      </c>
      <c r="N76" s="146">
        <v>0</v>
      </c>
      <c r="O76" s="146">
        <v>32880</v>
      </c>
      <c r="P76" s="160">
        <v>51816435.07</v>
      </c>
      <c r="Q76" s="161">
        <v>14</v>
      </c>
      <c r="R76" s="324" t="s">
        <v>201</v>
      </c>
      <c r="S76" s="162">
        <f t="shared" si="6"/>
        <v>3701173.9335714285</v>
      </c>
      <c r="T76" s="181">
        <f t="shared" si="9"/>
        <v>93.60020518430532</v>
      </c>
      <c r="U76" s="181">
        <f t="shared" si="10"/>
        <v>-22.22222222222222</v>
      </c>
      <c r="V76" s="181">
        <f t="shared" si="11"/>
        <v>148.91454952267827</v>
      </c>
    </row>
    <row r="77" spans="1:22" ht="24.75">
      <c r="A77" s="315">
        <v>69</v>
      </c>
      <c r="B77" s="187" t="s">
        <v>354</v>
      </c>
      <c r="C77" s="199">
        <v>24364953.779999986</v>
      </c>
      <c r="D77" s="199">
        <v>6885735.65</v>
      </c>
      <c r="E77" s="199"/>
      <c r="F77" s="199"/>
      <c r="G77" s="206">
        <f t="shared" si="7"/>
        <v>31250689.429999985</v>
      </c>
      <c r="H77" s="197">
        <v>19</v>
      </c>
      <c r="I77" s="214" t="s">
        <v>201</v>
      </c>
      <c r="J77" s="207">
        <f t="shared" si="8"/>
        <v>1644773.1278947361</v>
      </c>
      <c r="K77" s="183" t="s">
        <v>281</v>
      </c>
      <c r="L77" s="146">
        <v>27970032.41</v>
      </c>
      <c r="M77" s="146">
        <v>1178916</v>
      </c>
      <c r="N77" s="146">
        <v>0</v>
      </c>
      <c r="O77" s="146">
        <v>0</v>
      </c>
      <c r="P77" s="160">
        <v>29148948.41</v>
      </c>
      <c r="Q77" s="161">
        <v>16</v>
      </c>
      <c r="R77" s="324" t="s">
        <v>201</v>
      </c>
      <c r="S77" s="162">
        <f t="shared" si="6"/>
        <v>1821809.275625</v>
      </c>
      <c r="T77" s="181">
        <f t="shared" si="9"/>
        <v>-6.72542288933427</v>
      </c>
      <c r="U77" s="181">
        <f t="shared" si="10"/>
        <v>-15.789473684210526</v>
      </c>
      <c r="V77" s="181">
        <f t="shared" si="11"/>
        <v>10.763560318915546</v>
      </c>
    </row>
    <row r="78" spans="1:22" ht="24.75">
      <c r="A78" s="315">
        <v>70</v>
      </c>
      <c r="B78" s="187" t="s">
        <v>355</v>
      </c>
      <c r="C78" s="199">
        <v>20994304.06000001</v>
      </c>
      <c r="D78" s="199">
        <v>4666946.6</v>
      </c>
      <c r="E78" s="199"/>
      <c r="F78" s="199"/>
      <c r="G78" s="206">
        <f t="shared" si="7"/>
        <v>25661250.66000001</v>
      </c>
      <c r="H78" s="197">
        <v>18</v>
      </c>
      <c r="I78" s="214" t="s">
        <v>201</v>
      </c>
      <c r="J78" s="207">
        <f t="shared" si="8"/>
        <v>1425625.0366666673</v>
      </c>
      <c r="K78" s="183" t="s">
        <v>282</v>
      </c>
      <c r="L78" s="146">
        <v>53406283.81</v>
      </c>
      <c r="M78" s="146">
        <v>1746929.8</v>
      </c>
      <c r="N78" s="146">
        <v>0</v>
      </c>
      <c r="O78" s="146">
        <v>12750</v>
      </c>
      <c r="P78" s="160">
        <v>55165963.61</v>
      </c>
      <c r="Q78" s="161">
        <v>14</v>
      </c>
      <c r="R78" s="324" t="s">
        <v>201</v>
      </c>
      <c r="S78" s="162">
        <f t="shared" si="6"/>
        <v>3940425.972142857</v>
      </c>
      <c r="T78" s="181">
        <f t="shared" si="9"/>
        <v>114.97768889335956</v>
      </c>
      <c r="U78" s="181">
        <f t="shared" si="10"/>
        <v>-22.22222222222222</v>
      </c>
      <c r="V78" s="181">
        <f t="shared" si="11"/>
        <v>176.3998857200337</v>
      </c>
    </row>
    <row r="79" spans="1:22" ht="24.75">
      <c r="A79" s="315">
        <v>71</v>
      </c>
      <c r="B79" s="187" t="s">
        <v>356</v>
      </c>
      <c r="C79" s="199">
        <v>15006179.79</v>
      </c>
      <c r="D79" s="199">
        <v>4694998.75</v>
      </c>
      <c r="E79" s="199"/>
      <c r="F79" s="199"/>
      <c r="G79" s="206">
        <f t="shared" si="7"/>
        <v>19701178.54</v>
      </c>
      <c r="H79" s="197">
        <v>20</v>
      </c>
      <c r="I79" s="214" t="s">
        <v>201</v>
      </c>
      <c r="J79" s="207">
        <f t="shared" si="8"/>
        <v>985058.9269999999</v>
      </c>
      <c r="K79" s="183" t="s">
        <v>283</v>
      </c>
      <c r="L79" s="146">
        <v>30039248.59</v>
      </c>
      <c r="M79" s="146">
        <v>699751.37</v>
      </c>
      <c r="N79" s="146">
        <v>0</v>
      </c>
      <c r="O79" s="146">
        <v>62736.78</v>
      </c>
      <c r="P79" s="160">
        <v>30801736.740000002</v>
      </c>
      <c r="Q79" s="161">
        <v>16</v>
      </c>
      <c r="R79" s="324" t="s">
        <v>201</v>
      </c>
      <c r="S79" s="162">
        <f t="shared" si="6"/>
        <v>1925108.5462500001</v>
      </c>
      <c r="T79" s="181">
        <f t="shared" si="9"/>
        <v>56.34464038515334</v>
      </c>
      <c r="U79" s="181">
        <f t="shared" si="10"/>
        <v>-20</v>
      </c>
      <c r="V79" s="181">
        <f t="shared" si="11"/>
        <v>95.4308004814417</v>
      </c>
    </row>
    <row r="80" spans="1:22" ht="24.75">
      <c r="A80" s="315">
        <v>72</v>
      </c>
      <c r="B80" s="187" t="s">
        <v>357</v>
      </c>
      <c r="C80" s="199">
        <v>9698706.839999998</v>
      </c>
      <c r="D80" s="199">
        <v>844496</v>
      </c>
      <c r="E80" s="199"/>
      <c r="F80" s="199"/>
      <c r="G80" s="206">
        <f t="shared" si="7"/>
        <v>10543202.839999998</v>
      </c>
      <c r="H80" s="197">
        <v>19</v>
      </c>
      <c r="I80" s="214" t="s">
        <v>201</v>
      </c>
      <c r="J80" s="207">
        <f t="shared" si="8"/>
        <v>554905.4126315789</v>
      </c>
      <c r="K80" s="183" t="s">
        <v>284</v>
      </c>
      <c r="L80" s="146">
        <v>47235367.92</v>
      </c>
      <c r="M80" s="146">
        <v>755935</v>
      </c>
      <c r="N80" s="146">
        <v>0</v>
      </c>
      <c r="O80" s="146">
        <v>0</v>
      </c>
      <c r="P80" s="160">
        <v>47991302.92</v>
      </c>
      <c r="Q80" s="161">
        <v>15</v>
      </c>
      <c r="R80" s="324" t="s">
        <v>201</v>
      </c>
      <c r="S80" s="162">
        <f t="shared" si="6"/>
        <v>3199420.194666667</v>
      </c>
      <c r="T80" s="181">
        <f t="shared" si="9"/>
        <v>355.18713476634593</v>
      </c>
      <c r="U80" s="181">
        <f t="shared" si="10"/>
        <v>-21.05263157894737</v>
      </c>
      <c r="V80" s="181">
        <f t="shared" si="11"/>
        <v>476.5703707040382</v>
      </c>
    </row>
    <row r="81" spans="1:22" ht="24.75">
      <c r="A81" s="315">
        <v>73</v>
      </c>
      <c r="B81" s="187" t="s">
        <v>358</v>
      </c>
      <c r="C81" s="199">
        <v>32136692.169999987</v>
      </c>
      <c r="D81" s="199">
        <v>31299999.99</v>
      </c>
      <c r="E81" s="199"/>
      <c r="F81" s="199"/>
      <c r="G81" s="206">
        <f t="shared" si="7"/>
        <v>63436692.15999998</v>
      </c>
      <c r="H81" s="197">
        <v>19</v>
      </c>
      <c r="I81" s="214" t="s">
        <v>201</v>
      </c>
      <c r="J81" s="207">
        <f t="shared" si="8"/>
        <v>3338773.2715789466</v>
      </c>
      <c r="K81" s="183" t="s">
        <v>285</v>
      </c>
      <c r="L81" s="146">
        <v>31305157.75</v>
      </c>
      <c r="M81" s="146">
        <v>1275000</v>
      </c>
      <c r="N81" s="146">
        <v>0</v>
      </c>
      <c r="O81" s="146">
        <v>36265.63</v>
      </c>
      <c r="P81" s="160">
        <v>32616423.38</v>
      </c>
      <c r="Q81" s="161">
        <v>15</v>
      </c>
      <c r="R81" s="324" t="s">
        <v>201</v>
      </c>
      <c r="S81" s="162">
        <f t="shared" si="6"/>
        <v>2174428.2253333335</v>
      </c>
      <c r="T81" s="181">
        <f t="shared" si="9"/>
        <v>-48.58429361711534</v>
      </c>
      <c r="U81" s="181">
        <f t="shared" si="10"/>
        <v>-21.05263157894737</v>
      </c>
      <c r="V81" s="181">
        <f t="shared" si="11"/>
        <v>-34.87343858167944</v>
      </c>
    </row>
    <row r="82" spans="1:22" ht="24.75">
      <c r="A82" s="315">
        <v>74</v>
      </c>
      <c r="B82" s="187" t="s">
        <v>359</v>
      </c>
      <c r="C82" s="199">
        <v>11200650.73</v>
      </c>
      <c r="D82" s="199">
        <v>21965769.15</v>
      </c>
      <c r="E82" s="199"/>
      <c r="F82" s="199"/>
      <c r="G82" s="206">
        <f>SUM(C82:F82)</f>
        <v>33166419.88</v>
      </c>
      <c r="H82" s="197">
        <v>18</v>
      </c>
      <c r="I82" s="214" t="s">
        <v>201</v>
      </c>
      <c r="J82" s="207">
        <f t="shared" si="8"/>
        <v>1842578.8822222222</v>
      </c>
      <c r="K82" s="183" t="s">
        <v>286</v>
      </c>
      <c r="L82" s="146">
        <v>23088940</v>
      </c>
      <c r="M82" s="146">
        <v>2784000</v>
      </c>
      <c r="N82" s="146">
        <v>0</v>
      </c>
      <c r="O82" s="146">
        <v>0</v>
      </c>
      <c r="P82" s="160">
        <v>25872940</v>
      </c>
      <c r="Q82" s="161">
        <v>14</v>
      </c>
      <c r="R82" s="324" t="s">
        <v>201</v>
      </c>
      <c r="S82" s="162">
        <f t="shared" si="6"/>
        <v>1848067.142857143</v>
      </c>
      <c r="T82" s="181">
        <f t="shared" si="9"/>
        <v>-21.99055522540167</v>
      </c>
      <c r="U82" s="181">
        <f t="shared" si="10"/>
        <v>-22.22222222222222</v>
      </c>
      <c r="V82" s="181">
        <f t="shared" si="11"/>
        <v>0.29785756734071195</v>
      </c>
    </row>
    <row r="83" spans="1:22" ht="24.75">
      <c r="A83" s="315">
        <v>75</v>
      </c>
      <c r="B83" s="187" t="s">
        <v>360</v>
      </c>
      <c r="C83" s="199">
        <v>15077569.749999981</v>
      </c>
      <c r="D83" s="199">
        <v>22169989.2</v>
      </c>
      <c r="E83" s="199"/>
      <c r="F83" s="199"/>
      <c r="G83" s="206">
        <f t="shared" si="7"/>
        <v>37247558.94999998</v>
      </c>
      <c r="H83" s="197">
        <v>19</v>
      </c>
      <c r="I83" s="214" t="s">
        <v>201</v>
      </c>
      <c r="J83" s="207">
        <f t="shared" si="8"/>
        <v>1960397.8394736832</v>
      </c>
      <c r="K83" s="183" t="s">
        <v>287</v>
      </c>
      <c r="L83" s="146">
        <v>18411336.39</v>
      </c>
      <c r="M83" s="146">
        <v>1274946</v>
      </c>
      <c r="N83" s="146">
        <v>0</v>
      </c>
      <c r="O83" s="146">
        <v>94427.09</v>
      </c>
      <c r="P83" s="160">
        <v>19780709.48</v>
      </c>
      <c r="Q83" s="161">
        <v>15</v>
      </c>
      <c r="R83" s="324" t="s">
        <v>201</v>
      </c>
      <c r="S83" s="162">
        <f t="shared" si="6"/>
        <v>1318713.9653333335</v>
      </c>
      <c r="T83" s="181">
        <f t="shared" si="9"/>
        <v>-46.893944092945695</v>
      </c>
      <c r="U83" s="181">
        <f t="shared" si="10"/>
        <v>-21.05263157894737</v>
      </c>
      <c r="V83" s="181">
        <f t="shared" si="11"/>
        <v>-32.73232918439787</v>
      </c>
    </row>
    <row r="84" spans="1:22" ht="24.75">
      <c r="A84" s="315">
        <v>76</v>
      </c>
      <c r="B84" s="187" t="s">
        <v>361</v>
      </c>
      <c r="C84" s="199">
        <v>25605961.27000002</v>
      </c>
      <c r="D84" s="199">
        <v>9409200</v>
      </c>
      <c r="E84" s="199"/>
      <c r="F84" s="199"/>
      <c r="G84" s="206">
        <f t="shared" si="7"/>
        <v>35015161.27000002</v>
      </c>
      <c r="H84" s="197">
        <v>18</v>
      </c>
      <c r="I84" s="214" t="s">
        <v>201</v>
      </c>
      <c r="J84" s="207">
        <f t="shared" si="8"/>
        <v>1945286.7372222233</v>
      </c>
      <c r="K84" s="183" t="s">
        <v>288</v>
      </c>
      <c r="L84" s="146">
        <v>11736119.64</v>
      </c>
      <c r="M84" s="146">
        <v>525000</v>
      </c>
      <c r="N84" s="146">
        <v>0</v>
      </c>
      <c r="O84" s="146">
        <v>12901.25</v>
      </c>
      <c r="P84" s="160">
        <v>12274020.89</v>
      </c>
      <c r="Q84" s="161">
        <v>14</v>
      </c>
      <c r="R84" s="324" t="s">
        <v>201</v>
      </c>
      <c r="S84" s="162">
        <f t="shared" si="6"/>
        <v>876715.7778571428</v>
      </c>
      <c r="T84" s="181">
        <f t="shared" si="9"/>
        <v>-64.94655330770667</v>
      </c>
      <c r="U84" s="181">
        <f t="shared" si="10"/>
        <v>-22.22222222222222</v>
      </c>
      <c r="V84" s="181">
        <f t="shared" si="11"/>
        <v>-54.931282824194284</v>
      </c>
    </row>
    <row r="85" spans="1:22" ht="24.75">
      <c r="A85" s="315">
        <v>77</v>
      </c>
      <c r="B85" s="187" t="s">
        <v>362</v>
      </c>
      <c r="C85" s="199">
        <v>9800597.330000002</v>
      </c>
      <c r="D85" s="199"/>
      <c r="E85" s="199"/>
      <c r="F85" s="199">
        <v>12901.249999999995</v>
      </c>
      <c r="G85" s="206">
        <f t="shared" si="7"/>
        <v>9813498.580000002</v>
      </c>
      <c r="H85" s="197">
        <v>17</v>
      </c>
      <c r="I85" s="214" t="s">
        <v>201</v>
      </c>
      <c r="J85" s="207">
        <f t="shared" si="8"/>
        <v>577264.6223529413</v>
      </c>
      <c r="K85" s="183" t="s">
        <v>289</v>
      </c>
      <c r="L85" s="146">
        <v>13927010.47</v>
      </c>
      <c r="M85" s="146">
        <v>515240</v>
      </c>
      <c r="N85" s="146">
        <v>0</v>
      </c>
      <c r="O85" s="146">
        <v>0</v>
      </c>
      <c r="P85" s="160">
        <v>14442250.47</v>
      </c>
      <c r="Q85" s="161">
        <v>13</v>
      </c>
      <c r="R85" s="324" t="s">
        <v>201</v>
      </c>
      <c r="S85" s="162">
        <f t="shared" si="6"/>
        <v>1110942.343846154</v>
      </c>
      <c r="T85" s="181">
        <f t="shared" si="9"/>
        <v>47.167193761391445</v>
      </c>
      <c r="U85" s="181">
        <f t="shared" si="10"/>
        <v>-23.529411764705884</v>
      </c>
      <c r="V85" s="181">
        <f>SUM(S85-J85)*100/J85</f>
        <v>92.44940722643497</v>
      </c>
    </row>
    <row r="86" spans="1:22" ht="24.75">
      <c r="A86" s="318">
        <v>78</v>
      </c>
      <c r="B86" s="188" t="s">
        <v>363</v>
      </c>
      <c r="C86" s="201">
        <v>10612907.58</v>
      </c>
      <c r="D86" s="201">
        <v>1564969</v>
      </c>
      <c r="E86" s="201"/>
      <c r="F86" s="201"/>
      <c r="G86" s="210">
        <f t="shared" si="7"/>
        <v>12177876.58</v>
      </c>
      <c r="H86" s="202">
        <v>18</v>
      </c>
      <c r="I86" s="217" t="s">
        <v>201</v>
      </c>
      <c r="J86" s="211">
        <f t="shared" si="8"/>
        <v>676548.6988888889</v>
      </c>
      <c r="K86" s="183" t="s">
        <v>290</v>
      </c>
      <c r="L86" s="146">
        <v>13135186.65</v>
      </c>
      <c r="M86" s="146">
        <v>0</v>
      </c>
      <c r="N86" s="146">
        <v>0</v>
      </c>
      <c r="O86" s="146">
        <v>0</v>
      </c>
      <c r="P86" s="160">
        <v>13135186.65</v>
      </c>
      <c r="Q86" s="161">
        <v>14</v>
      </c>
      <c r="R86" s="324" t="s">
        <v>201</v>
      </c>
      <c r="S86" s="162">
        <f t="shared" si="6"/>
        <v>938227.6178571429</v>
      </c>
      <c r="T86" s="181">
        <f t="shared" si="9"/>
        <v>7.861059058294384</v>
      </c>
      <c r="U86" s="181">
        <f t="shared" si="10"/>
        <v>-22.22222222222222</v>
      </c>
      <c r="V86" s="181">
        <f t="shared" si="11"/>
        <v>38.678504503521346</v>
      </c>
    </row>
    <row r="87" spans="1:22" ht="27.75">
      <c r="A87" s="316"/>
      <c r="B87" s="317"/>
      <c r="C87" s="203">
        <f>SUM(C9:C86)</f>
        <v>2973600949.559999</v>
      </c>
      <c r="D87" s="203">
        <f>SUM(D9:D86)</f>
        <v>535044781.06000006</v>
      </c>
      <c r="E87" s="203">
        <f>SUM(E9:E86)</f>
        <v>227816946.0199999</v>
      </c>
      <c r="F87" s="203">
        <f>SUM(F9:F86)</f>
        <v>49835529.519999966</v>
      </c>
      <c r="G87" s="219">
        <f>SUM(G9:G86)</f>
        <v>3786298206.159997</v>
      </c>
      <c r="H87" s="203"/>
      <c r="I87" s="218"/>
      <c r="J87" s="204"/>
      <c r="K87" s="166"/>
      <c r="L87" s="319">
        <f>SUM(L9:L86)</f>
        <v>3280439762.020001</v>
      </c>
      <c r="M87" s="319">
        <f>SUM(M9:M86)</f>
        <v>150010302.67</v>
      </c>
      <c r="N87" s="319">
        <f>SUM(N9:N86)</f>
        <v>213522287.90999997</v>
      </c>
      <c r="O87" s="319">
        <f>SUM(O9:O86)</f>
        <v>56585352.19000002</v>
      </c>
      <c r="P87" s="319">
        <f>SUM(P9:P86)</f>
        <v>3700557704.79</v>
      </c>
      <c r="Q87" s="220"/>
      <c r="R87" s="325"/>
      <c r="S87" s="164"/>
      <c r="T87" s="221"/>
      <c r="U87" s="222"/>
      <c r="V87" s="223"/>
    </row>
    <row r="88" spans="12:19" ht="27.75">
      <c r="L88" s="163"/>
      <c r="M88" s="163"/>
      <c r="N88" s="163"/>
      <c r="O88" s="163"/>
      <c r="P88" s="163"/>
      <c r="Q88" s="168"/>
      <c r="R88" s="326"/>
      <c r="S88" s="169"/>
    </row>
    <row r="89" spans="12:19" ht="27.75">
      <c r="L89" s="163"/>
      <c r="M89" s="163"/>
      <c r="N89" s="163"/>
      <c r="O89" s="163"/>
      <c r="P89" s="163"/>
      <c r="Q89" s="168"/>
      <c r="R89" s="326"/>
      <c r="S89" s="169"/>
    </row>
    <row r="90" spans="12:19" ht="27.75">
      <c r="L90" s="163"/>
      <c r="M90" s="163"/>
      <c r="N90" s="163"/>
      <c r="O90" s="163"/>
      <c r="P90" s="163"/>
      <c r="Q90" s="168"/>
      <c r="R90" s="326"/>
      <c r="S90" s="169"/>
    </row>
    <row r="91" spans="12:19" ht="27.75">
      <c r="L91" s="163"/>
      <c r="M91" s="163"/>
      <c r="N91" s="163"/>
      <c r="O91" s="163"/>
      <c r="P91" s="163"/>
      <c r="Q91" s="168"/>
      <c r="R91" s="326"/>
      <c r="S91" s="169"/>
    </row>
    <row r="92" spans="12:19" ht="27.75">
      <c r="L92" s="163"/>
      <c r="M92" s="163"/>
      <c r="N92" s="163"/>
      <c r="O92" s="163"/>
      <c r="P92" s="163"/>
      <c r="Q92" s="168"/>
      <c r="R92" s="326"/>
      <c r="S92" s="169"/>
    </row>
    <row r="93" spans="12:19" ht="27.75">
      <c r="L93" s="163"/>
      <c r="M93" s="163"/>
      <c r="N93" s="163"/>
      <c r="O93" s="163"/>
      <c r="P93" s="163"/>
      <c r="Q93" s="168"/>
      <c r="R93" s="326"/>
      <c r="S93" s="169"/>
    </row>
    <row r="94" spans="12:19" ht="27.75">
      <c r="L94" s="163"/>
      <c r="M94" s="163"/>
      <c r="N94" s="163"/>
      <c r="O94" s="163"/>
      <c r="P94" s="163"/>
      <c r="Q94" s="168"/>
      <c r="R94" s="326"/>
      <c r="S94" s="169"/>
    </row>
    <row r="95" spans="12:19" ht="27.75">
      <c r="L95" s="163"/>
      <c r="M95" s="163"/>
      <c r="N95" s="163"/>
      <c r="O95" s="163"/>
      <c r="P95" s="163"/>
      <c r="Q95" s="168"/>
      <c r="R95" s="326"/>
      <c r="S95" s="169"/>
    </row>
    <row r="96" spans="12:19" ht="27.75">
      <c r="L96" s="163"/>
      <c r="M96" s="163"/>
      <c r="N96" s="163"/>
      <c r="O96" s="163"/>
      <c r="P96" s="163"/>
      <c r="Q96" s="168"/>
      <c r="R96" s="326"/>
      <c r="S96" s="169"/>
    </row>
  </sheetData>
  <sheetProtection/>
  <mergeCells count="5">
    <mergeCell ref="C5:J5"/>
    <mergeCell ref="L5:S5"/>
    <mergeCell ref="T5:V5"/>
    <mergeCell ref="B5:B8"/>
    <mergeCell ref="K5:K8"/>
  </mergeCells>
  <printOptions/>
  <pageMargins left="0.15748031496062992" right="0" top="0.35433070866141736" bottom="0.6692913385826772" header="0.2755905511811024" footer="0.5118110236220472"/>
  <pageSetup fitToWidth="0" horizontalDpi="600" verticalDpi="600" orientation="portrait" paperSize="9" scale="43" r:id="rId1"/>
  <headerFooter alignWithMargins="0">
    <oddHeader>&amp;Cหน้าที่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515" customWidth="1"/>
    <col min="2" max="2" width="60.7109375" style="519" customWidth="1"/>
    <col min="3" max="3" width="7.421875" style="519" bestFit="1" customWidth="1"/>
    <col min="4" max="4" width="144.7109375" style="519" customWidth="1"/>
    <col min="5" max="5" width="12.140625" style="515" customWidth="1"/>
    <col min="6" max="6" width="11.8515625" style="515" customWidth="1"/>
    <col min="7" max="7" width="11.7109375" style="515" customWidth="1"/>
    <col min="8" max="8" width="12.00390625" style="515" customWidth="1"/>
    <col min="9" max="9" width="13.57421875" style="515" customWidth="1"/>
    <col min="10" max="10" width="8.7109375" style="515" customWidth="1"/>
    <col min="11" max="11" width="6.7109375" style="515" customWidth="1"/>
    <col min="12" max="12" width="12.28125" style="515" customWidth="1"/>
    <col min="13" max="13" width="8.00390625" style="515" customWidth="1"/>
    <col min="14" max="14" width="6.28125" style="515" customWidth="1"/>
    <col min="15" max="15" width="8.421875" style="515" customWidth="1"/>
    <col min="16" max="16384" width="9.140625" style="515" customWidth="1"/>
  </cols>
  <sheetData>
    <row r="1" spans="1:12" ht="24.75">
      <c r="A1" s="521" t="s">
        <v>374</v>
      </c>
      <c r="B1" s="522"/>
      <c r="C1" s="522"/>
      <c r="D1" s="522"/>
      <c r="E1" s="517"/>
      <c r="F1" s="517"/>
      <c r="G1" s="517"/>
      <c r="H1" s="517"/>
      <c r="I1" s="517"/>
      <c r="J1" s="517"/>
      <c r="K1" s="517"/>
      <c r="L1" s="517"/>
    </row>
    <row r="2" spans="1:15" ht="49.5">
      <c r="A2" s="523" t="s">
        <v>35</v>
      </c>
      <c r="B2" s="524" t="s">
        <v>139</v>
      </c>
      <c r="C2" s="525" t="s">
        <v>428</v>
      </c>
      <c r="D2" s="526" t="s">
        <v>407</v>
      </c>
      <c r="E2" s="518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1:5" ht="24.75">
      <c r="A3" s="523" t="s">
        <v>35</v>
      </c>
      <c r="B3" s="524" t="s">
        <v>140</v>
      </c>
      <c r="C3" s="525" t="s">
        <v>428</v>
      </c>
      <c r="D3" s="526" t="s">
        <v>408</v>
      </c>
      <c r="E3" s="517"/>
    </row>
    <row r="4" spans="1:5" ht="24.75">
      <c r="A4" s="523" t="s">
        <v>35</v>
      </c>
      <c r="B4" s="524" t="s">
        <v>141</v>
      </c>
      <c r="C4" s="525" t="s">
        <v>428</v>
      </c>
      <c r="D4" s="526" t="s">
        <v>438</v>
      </c>
      <c r="E4" s="517"/>
    </row>
    <row r="5" spans="1:5" ht="24.75">
      <c r="A5" s="523" t="s">
        <v>35</v>
      </c>
      <c r="B5" s="524" t="s">
        <v>142</v>
      </c>
      <c r="C5" s="525" t="s">
        <v>428</v>
      </c>
      <c r="D5" s="526" t="s">
        <v>438</v>
      </c>
      <c r="E5" s="517"/>
    </row>
    <row r="6" spans="1:5" ht="49.5">
      <c r="A6" s="523" t="s">
        <v>35</v>
      </c>
      <c r="B6" s="524" t="s">
        <v>143</v>
      </c>
      <c r="C6" s="525" t="s">
        <v>428</v>
      </c>
      <c r="D6" s="527" t="s">
        <v>409</v>
      </c>
      <c r="E6" s="517"/>
    </row>
    <row r="7" spans="1:5" ht="49.5">
      <c r="A7" s="523" t="s">
        <v>35</v>
      </c>
      <c r="B7" s="524" t="s">
        <v>144</v>
      </c>
      <c r="C7" s="525" t="s">
        <v>428</v>
      </c>
      <c r="D7" s="527" t="s">
        <v>410</v>
      </c>
      <c r="E7" s="517"/>
    </row>
    <row r="8" spans="1:5" ht="49.5">
      <c r="A8" s="523" t="s">
        <v>35</v>
      </c>
      <c r="B8" s="524" t="s">
        <v>145</v>
      </c>
      <c r="C8" s="525" t="s">
        <v>428</v>
      </c>
      <c r="D8" s="527" t="s">
        <v>411</v>
      </c>
      <c r="E8" s="517"/>
    </row>
    <row r="9" spans="1:5" ht="49.5">
      <c r="A9" s="523" t="s">
        <v>35</v>
      </c>
      <c r="B9" s="524" t="s">
        <v>146</v>
      </c>
      <c r="C9" s="525" t="s">
        <v>428</v>
      </c>
      <c r="D9" s="526" t="s">
        <v>412</v>
      </c>
      <c r="E9" s="517"/>
    </row>
    <row r="10" spans="1:5" ht="24.75">
      <c r="A10" s="523" t="s">
        <v>35</v>
      </c>
      <c r="B10" s="524" t="s">
        <v>147</v>
      </c>
      <c r="C10" s="525" t="s">
        <v>428</v>
      </c>
      <c r="D10" s="526" t="s">
        <v>438</v>
      </c>
      <c r="E10" s="517"/>
    </row>
    <row r="11" spans="1:5" ht="49.5">
      <c r="A11" s="523" t="s">
        <v>35</v>
      </c>
      <c r="B11" s="524" t="s">
        <v>148</v>
      </c>
      <c r="C11" s="525" t="s">
        <v>428</v>
      </c>
      <c r="D11" s="527" t="s">
        <v>414</v>
      </c>
      <c r="E11" s="517"/>
    </row>
    <row r="12" spans="1:5" ht="24.75">
      <c r="A12" s="523" t="s">
        <v>35</v>
      </c>
      <c r="B12" s="524" t="s">
        <v>149</v>
      </c>
      <c r="C12" s="525" t="s">
        <v>428</v>
      </c>
      <c r="D12" s="527" t="s">
        <v>415</v>
      </c>
      <c r="E12" s="517"/>
    </row>
    <row r="13" spans="1:5" ht="24.75">
      <c r="A13" s="523" t="s">
        <v>35</v>
      </c>
      <c r="B13" s="524" t="s">
        <v>150</v>
      </c>
      <c r="C13" s="525" t="s">
        <v>428</v>
      </c>
      <c r="D13" s="527" t="s">
        <v>416</v>
      </c>
      <c r="E13" s="517"/>
    </row>
    <row r="14" spans="1:5" ht="49.5">
      <c r="A14" s="523" t="s">
        <v>35</v>
      </c>
      <c r="B14" s="528" t="s">
        <v>151</v>
      </c>
      <c r="C14" s="525" t="s">
        <v>428</v>
      </c>
      <c r="D14" s="527" t="s">
        <v>417</v>
      </c>
      <c r="E14" s="517"/>
    </row>
    <row r="15" spans="1:5" ht="24.75">
      <c r="A15" s="523" t="s">
        <v>35</v>
      </c>
      <c r="B15" s="524" t="s">
        <v>152</v>
      </c>
      <c r="C15" s="525" t="s">
        <v>428</v>
      </c>
      <c r="D15" s="527" t="s">
        <v>418</v>
      </c>
      <c r="E15" s="517"/>
    </row>
    <row r="16" spans="1:5" ht="24.75">
      <c r="A16" s="523" t="s">
        <v>35</v>
      </c>
      <c r="B16" s="524" t="s">
        <v>153</v>
      </c>
      <c r="C16" s="525" t="s">
        <v>428</v>
      </c>
      <c r="D16" s="527" t="s">
        <v>419</v>
      </c>
      <c r="E16" s="517"/>
    </row>
    <row r="17" spans="1:5" ht="24.75">
      <c r="A17" s="523" t="s">
        <v>35</v>
      </c>
      <c r="B17" s="524" t="s">
        <v>154</v>
      </c>
      <c r="C17" s="525" t="s">
        <v>428</v>
      </c>
      <c r="D17" s="527" t="s">
        <v>419</v>
      </c>
      <c r="E17" s="517"/>
    </row>
    <row r="18" spans="1:5" ht="49.5">
      <c r="A18" s="523" t="s">
        <v>35</v>
      </c>
      <c r="B18" s="524" t="s">
        <v>155</v>
      </c>
      <c r="C18" s="525" t="s">
        <v>428</v>
      </c>
      <c r="D18" s="527" t="s">
        <v>420</v>
      </c>
      <c r="E18" s="517"/>
    </row>
    <row r="19" spans="1:5" ht="24.75">
      <c r="A19" s="523" t="s">
        <v>35</v>
      </c>
      <c r="B19" s="524" t="s">
        <v>156</v>
      </c>
      <c r="C19" s="525" t="s">
        <v>428</v>
      </c>
      <c r="D19" s="527" t="s">
        <v>421</v>
      </c>
      <c r="E19" s="517"/>
    </row>
    <row r="20" spans="1:5" ht="49.5">
      <c r="A20" s="523" t="s">
        <v>35</v>
      </c>
      <c r="B20" s="524" t="s">
        <v>157</v>
      </c>
      <c r="C20" s="525" t="s">
        <v>428</v>
      </c>
      <c r="D20" s="527" t="s">
        <v>438</v>
      </c>
      <c r="E20" s="517"/>
    </row>
    <row r="21" spans="1:5" ht="24.75">
      <c r="A21" s="523" t="s">
        <v>35</v>
      </c>
      <c r="B21" s="524" t="s">
        <v>158</v>
      </c>
      <c r="C21" s="525" t="s">
        <v>428</v>
      </c>
      <c r="D21" s="527" t="s">
        <v>438</v>
      </c>
      <c r="E21" s="517"/>
    </row>
    <row r="22" spans="1:5" ht="24.75">
      <c r="A22" s="523" t="s">
        <v>35</v>
      </c>
      <c r="B22" s="524" t="s">
        <v>159</v>
      </c>
      <c r="C22" s="525" t="s">
        <v>428</v>
      </c>
      <c r="D22" s="527" t="s">
        <v>453</v>
      </c>
      <c r="E22" s="517"/>
    </row>
    <row r="23" spans="1:5" ht="24.75">
      <c r="A23" s="523" t="s">
        <v>35</v>
      </c>
      <c r="B23" s="524" t="s">
        <v>160</v>
      </c>
      <c r="C23" s="525" t="s">
        <v>428</v>
      </c>
      <c r="D23" s="525" t="s">
        <v>452</v>
      </c>
      <c r="E23" s="517"/>
    </row>
    <row r="24" spans="1:5" ht="24.75">
      <c r="A24" s="523" t="s">
        <v>35</v>
      </c>
      <c r="B24" s="524" t="s">
        <v>161</v>
      </c>
      <c r="C24" s="525" t="s">
        <v>428</v>
      </c>
      <c r="D24" s="527" t="s">
        <v>421</v>
      </c>
      <c r="E24" s="517"/>
    </row>
    <row r="25" spans="1:5" ht="24.75">
      <c r="A25" s="523" t="s">
        <v>35</v>
      </c>
      <c r="B25" s="524" t="s">
        <v>162</v>
      </c>
      <c r="C25" s="525" t="s">
        <v>428</v>
      </c>
      <c r="D25" s="527" t="s">
        <v>421</v>
      </c>
      <c r="E25" s="517"/>
    </row>
    <row r="26" spans="1:5" ht="24.75">
      <c r="A26" s="523" t="s">
        <v>35</v>
      </c>
      <c r="B26" s="524" t="s">
        <v>163</v>
      </c>
      <c r="C26" s="525" t="s">
        <v>428</v>
      </c>
      <c r="D26" s="527" t="s">
        <v>421</v>
      </c>
      <c r="E26" s="517"/>
    </row>
    <row r="27" spans="1:5" ht="49.5">
      <c r="A27" s="523" t="s">
        <v>35</v>
      </c>
      <c r="B27" s="524" t="s">
        <v>164</v>
      </c>
      <c r="C27" s="525" t="s">
        <v>428</v>
      </c>
      <c r="D27" s="527" t="s">
        <v>421</v>
      </c>
      <c r="E27" s="517"/>
    </row>
    <row r="28" spans="1:5" ht="24.75">
      <c r="A28" s="523" t="s">
        <v>35</v>
      </c>
      <c r="B28" s="524" t="s">
        <v>165</v>
      </c>
      <c r="C28" s="525" t="s">
        <v>428</v>
      </c>
      <c r="D28" s="527" t="s">
        <v>421</v>
      </c>
      <c r="E28" s="517"/>
    </row>
    <row r="29" spans="1:5" ht="24.75">
      <c r="A29" s="523" t="s">
        <v>35</v>
      </c>
      <c r="B29" s="524" t="s">
        <v>166</v>
      </c>
      <c r="C29" s="525" t="s">
        <v>428</v>
      </c>
      <c r="D29" s="527" t="s">
        <v>421</v>
      </c>
      <c r="E29" s="517"/>
    </row>
    <row r="30" spans="1:5" ht="24.75">
      <c r="A30" s="523" t="s">
        <v>35</v>
      </c>
      <c r="B30" s="524" t="s">
        <v>167</v>
      </c>
      <c r="C30" s="525" t="s">
        <v>428</v>
      </c>
      <c r="D30" s="527" t="s">
        <v>421</v>
      </c>
      <c r="E30" s="517"/>
    </row>
    <row r="31" spans="1:5" ht="24.75">
      <c r="A31" s="523" t="s">
        <v>35</v>
      </c>
      <c r="B31" s="524" t="s">
        <v>168</v>
      </c>
      <c r="C31" s="525" t="s">
        <v>428</v>
      </c>
      <c r="D31" s="527" t="s">
        <v>421</v>
      </c>
      <c r="E31" s="517"/>
    </row>
    <row r="32" spans="1:5" ht="24.75">
      <c r="A32" s="523" t="s">
        <v>35</v>
      </c>
      <c r="B32" s="524" t="s">
        <v>169</v>
      </c>
      <c r="C32" s="525" t="s">
        <v>428</v>
      </c>
      <c r="D32" s="527" t="s">
        <v>421</v>
      </c>
      <c r="E32" s="517"/>
    </row>
    <row r="33" spans="1:5" ht="24.75">
      <c r="A33" s="523" t="s">
        <v>35</v>
      </c>
      <c r="B33" s="524" t="s">
        <v>170</v>
      </c>
      <c r="C33" s="525" t="s">
        <v>428</v>
      </c>
      <c r="D33" s="527" t="s">
        <v>423</v>
      </c>
      <c r="E33" s="517"/>
    </row>
    <row r="34" spans="1:5" ht="24.75">
      <c r="A34" s="523" t="s">
        <v>35</v>
      </c>
      <c r="B34" s="524" t="s">
        <v>171</v>
      </c>
      <c r="C34" s="525" t="s">
        <v>428</v>
      </c>
      <c r="D34" s="527" t="s">
        <v>421</v>
      </c>
      <c r="E34" s="517"/>
    </row>
    <row r="35" spans="1:5" ht="24.75">
      <c r="A35" s="523" t="s">
        <v>35</v>
      </c>
      <c r="B35" s="524" t="s">
        <v>172</v>
      </c>
      <c r="C35" s="525" t="s">
        <v>428</v>
      </c>
      <c r="D35" s="527" t="s">
        <v>421</v>
      </c>
      <c r="E35" s="517"/>
    </row>
    <row r="36" spans="1:5" ht="24.75">
      <c r="A36" s="523" t="s">
        <v>35</v>
      </c>
      <c r="B36" s="524" t="s">
        <v>173</v>
      </c>
      <c r="C36" s="525" t="s">
        <v>428</v>
      </c>
      <c r="D36" s="527" t="s">
        <v>421</v>
      </c>
      <c r="E36" s="517"/>
    </row>
    <row r="37" spans="1:5" ht="49.5">
      <c r="A37" s="523" t="s">
        <v>35</v>
      </c>
      <c r="B37" s="524" t="s">
        <v>174</v>
      </c>
      <c r="C37" s="525" t="s">
        <v>428</v>
      </c>
      <c r="D37" s="525" t="s">
        <v>432</v>
      </c>
      <c r="E37" s="517"/>
    </row>
    <row r="38" spans="1:5" ht="24.75">
      <c r="A38" s="523" t="s">
        <v>35</v>
      </c>
      <c r="B38" s="524" t="s">
        <v>175</v>
      </c>
      <c r="C38" s="525" t="s">
        <v>428</v>
      </c>
      <c r="D38" s="525" t="s">
        <v>433</v>
      </c>
      <c r="E38" s="517"/>
    </row>
    <row r="39" spans="1:5" ht="24.75">
      <c r="A39" s="523" t="s">
        <v>35</v>
      </c>
      <c r="B39" s="524" t="s">
        <v>257</v>
      </c>
      <c r="C39" s="525" t="s">
        <v>428</v>
      </c>
      <c r="D39" s="525" t="s">
        <v>454</v>
      </c>
      <c r="E39" s="517"/>
    </row>
    <row r="40" spans="1:5" ht="24.75">
      <c r="A40" s="523" t="s">
        <v>35</v>
      </c>
      <c r="B40" s="524" t="s">
        <v>176</v>
      </c>
      <c r="C40" s="525" t="s">
        <v>428</v>
      </c>
      <c r="D40" s="525" t="s">
        <v>431</v>
      </c>
      <c r="E40" s="517"/>
    </row>
    <row r="41" spans="1:5" ht="24.75">
      <c r="A41" s="523" t="s">
        <v>35</v>
      </c>
      <c r="B41" s="524" t="s">
        <v>258</v>
      </c>
      <c r="C41" s="525" t="s">
        <v>428</v>
      </c>
      <c r="D41" s="525" t="s">
        <v>434</v>
      </c>
      <c r="E41" s="517"/>
    </row>
    <row r="42" spans="1:5" ht="24.75">
      <c r="A42" s="523" t="s">
        <v>35</v>
      </c>
      <c r="B42" s="524" t="s">
        <v>101</v>
      </c>
      <c r="C42" s="525" t="s">
        <v>428</v>
      </c>
      <c r="D42" s="525" t="s">
        <v>435</v>
      </c>
      <c r="E42" s="517"/>
    </row>
    <row r="43" spans="1:5" ht="24.75">
      <c r="A43" s="523" t="s">
        <v>35</v>
      </c>
      <c r="B43" s="524" t="s">
        <v>102</v>
      </c>
      <c r="C43" s="525" t="s">
        <v>428</v>
      </c>
      <c r="D43" s="525" t="s">
        <v>446</v>
      </c>
      <c r="E43" s="517"/>
    </row>
    <row r="44" spans="1:5" ht="49.5">
      <c r="A44" s="523" t="s">
        <v>35</v>
      </c>
      <c r="B44" s="524" t="s">
        <v>103</v>
      </c>
      <c r="C44" s="525" t="s">
        <v>428</v>
      </c>
      <c r="D44" s="525" t="s">
        <v>445</v>
      </c>
      <c r="E44" s="517"/>
    </row>
    <row r="45" spans="1:5" ht="24.75">
      <c r="A45" s="523" t="s">
        <v>35</v>
      </c>
      <c r="B45" s="524" t="s">
        <v>104</v>
      </c>
      <c r="C45" s="525" t="s">
        <v>428</v>
      </c>
      <c r="D45" s="525" t="s">
        <v>447</v>
      </c>
      <c r="E45" s="517"/>
    </row>
    <row r="46" spans="1:5" ht="24.75">
      <c r="A46" s="523" t="s">
        <v>35</v>
      </c>
      <c r="B46" s="524" t="s">
        <v>105</v>
      </c>
      <c r="C46" s="525" t="s">
        <v>428</v>
      </c>
      <c r="D46" s="525" t="s">
        <v>448</v>
      </c>
      <c r="E46" s="517"/>
    </row>
    <row r="47" spans="1:5" ht="49.5">
      <c r="A47" s="523" t="s">
        <v>35</v>
      </c>
      <c r="B47" s="524" t="s">
        <v>106</v>
      </c>
      <c r="C47" s="525" t="s">
        <v>428</v>
      </c>
      <c r="D47" s="525" t="s">
        <v>450</v>
      </c>
      <c r="E47" s="517"/>
    </row>
    <row r="48" spans="1:5" ht="24.75">
      <c r="A48" s="523" t="s">
        <v>35</v>
      </c>
      <c r="B48" s="524" t="s">
        <v>107</v>
      </c>
      <c r="C48" s="525" t="s">
        <v>428</v>
      </c>
      <c r="D48" s="525" t="s">
        <v>449</v>
      </c>
      <c r="E48" s="517"/>
    </row>
    <row r="49" spans="1:5" ht="24.75">
      <c r="A49" s="523" t="s">
        <v>35</v>
      </c>
      <c r="B49" s="524" t="s">
        <v>108</v>
      </c>
      <c r="C49" s="525" t="s">
        <v>428</v>
      </c>
      <c r="D49" s="525" t="s">
        <v>451</v>
      </c>
      <c r="E49" s="517"/>
    </row>
    <row r="50" spans="1:5" ht="24.75">
      <c r="A50" s="523" t="s">
        <v>35</v>
      </c>
      <c r="B50" s="524" t="s">
        <v>109</v>
      </c>
      <c r="C50" s="525" t="s">
        <v>428</v>
      </c>
      <c r="D50" s="525" t="s">
        <v>435</v>
      </c>
      <c r="E50" s="517"/>
    </row>
    <row r="51" spans="1:5" ht="24.75">
      <c r="A51" s="523" t="s">
        <v>35</v>
      </c>
      <c r="B51" s="524" t="s">
        <v>110</v>
      </c>
      <c r="C51" s="525" t="s">
        <v>428</v>
      </c>
      <c r="D51" s="525" t="s">
        <v>436</v>
      </c>
      <c r="E51" s="517"/>
    </row>
    <row r="52" spans="1:5" ht="24.75">
      <c r="A52" s="523" t="s">
        <v>35</v>
      </c>
      <c r="B52" s="524" t="s">
        <v>111</v>
      </c>
      <c r="C52" s="525" t="s">
        <v>428</v>
      </c>
      <c r="D52" s="525" t="s">
        <v>437</v>
      </c>
      <c r="E52" s="517"/>
    </row>
    <row r="53" spans="1:5" ht="24.75">
      <c r="A53" s="523" t="s">
        <v>35</v>
      </c>
      <c r="B53" s="524" t="s">
        <v>112</v>
      </c>
      <c r="C53" s="525" t="s">
        <v>428</v>
      </c>
      <c r="D53" s="525" t="s">
        <v>438</v>
      </c>
      <c r="E53" s="517"/>
    </row>
    <row r="54" spans="1:5" ht="24.75">
      <c r="A54" s="523" t="s">
        <v>35</v>
      </c>
      <c r="B54" s="524" t="s">
        <v>113</v>
      </c>
      <c r="C54" s="525" t="s">
        <v>428</v>
      </c>
      <c r="D54" s="525" t="s">
        <v>435</v>
      </c>
      <c r="E54" s="517"/>
    </row>
    <row r="55" spans="1:5" ht="24.75">
      <c r="A55" s="523" t="s">
        <v>35</v>
      </c>
      <c r="B55" s="524" t="s">
        <v>177</v>
      </c>
      <c r="C55" s="525" t="s">
        <v>428</v>
      </c>
      <c r="D55" s="525" t="s">
        <v>439</v>
      </c>
      <c r="E55" s="517"/>
    </row>
    <row r="56" spans="1:5" ht="24.75">
      <c r="A56" s="523" t="s">
        <v>35</v>
      </c>
      <c r="B56" s="524" t="s">
        <v>178</v>
      </c>
      <c r="C56" s="525" t="s">
        <v>428</v>
      </c>
      <c r="D56" s="525" t="s">
        <v>440</v>
      </c>
      <c r="E56" s="517"/>
    </row>
    <row r="57" spans="1:5" ht="24.75">
      <c r="A57" s="523" t="s">
        <v>35</v>
      </c>
      <c r="B57" s="524" t="s">
        <v>179</v>
      </c>
      <c r="C57" s="525" t="s">
        <v>428</v>
      </c>
      <c r="D57" s="525" t="s">
        <v>435</v>
      </c>
      <c r="E57" s="517"/>
    </row>
    <row r="58" spans="1:5" ht="24.75">
      <c r="A58" s="523" t="s">
        <v>35</v>
      </c>
      <c r="B58" s="524" t="s">
        <v>180</v>
      </c>
      <c r="C58" s="525" t="s">
        <v>428</v>
      </c>
      <c r="D58" s="525" t="s">
        <v>441</v>
      </c>
      <c r="E58" s="517"/>
    </row>
    <row r="59" spans="1:5" ht="49.5">
      <c r="A59" s="523" t="s">
        <v>35</v>
      </c>
      <c r="B59" s="529" t="s">
        <v>272</v>
      </c>
      <c r="C59" s="525" t="s">
        <v>428</v>
      </c>
      <c r="D59" s="525" t="s">
        <v>442</v>
      </c>
      <c r="E59" s="517"/>
    </row>
    <row r="60" spans="1:5" ht="49.5">
      <c r="A60" s="523" t="s">
        <v>35</v>
      </c>
      <c r="B60" s="529" t="s">
        <v>273</v>
      </c>
      <c r="C60" s="525" t="s">
        <v>428</v>
      </c>
      <c r="D60" s="525" t="s">
        <v>442</v>
      </c>
      <c r="E60" s="517"/>
    </row>
    <row r="61" spans="1:5" ht="49.5">
      <c r="A61" s="523" t="s">
        <v>35</v>
      </c>
      <c r="B61" s="529" t="s">
        <v>274</v>
      </c>
      <c r="C61" s="525" t="s">
        <v>428</v>
      </c>
      <c r="D61" s="525" t="s">
        <v>442</v>
      </c>
      <c r="E61" s="517"/>
    </row>
    <row r="62" spans="1:5" ht="49.5">
      <c r="A62" s="523" t="s">
        <v>35</v>
      </c>
      <c r="B62" s="529" t="s">
        <v>275</v>
      </c>
      <c r="C62" s="525" t="s">
        <v>428</v>
      </c>
      <c r="D62" s="525" t="s">
        <v>442</v>
      </c>
      <c r="E62" s="517"/>
    </row>
    <row r="63" spans="1:5" ht="49.5">
      <c r="A63" s="523" t="s">
        <v>35</v>
      </c>
      <c r="B63" s="529" t="s">
        <v>276</v>
      </c>
      <c r="C63" s="525" t="s">
        <v>428</v>
      </c>
      <c r="D63" s="525" t="s">
        <v>442</v>
      </c>
      <c r="E63" s="517"/>
    </row>
    <row r="64" spans="1:5" ht="49.5">
      <c r="A64" s="523" t="s">
        <v>35</v>
      </c>
      <c r="B64" s="529" t="s">
        <v>277</v>
      </c>
      <c r="C64" s="525" t="s">
        <v>428</v>
      </c>
      <c r="D64" s="525" t="s">
        <v>443</v>
      </c>
      <c r="E64" s="517"/>
    </row>
    <row r="65" spans="1:5" ht="49.5">
      <c r="A65" s="523" t="s">
        <v>35</v>
      </c>
      <c r="B65" s="529" t="s">
        <v>278</v>
      </c>
      <c r="C65" s="525" t="s">
        <v>428</v>
      </c>
      <c r="D65" s="525" t="s">
        <v>443</v>
      </c>
      <c r="E65" s="517"/>
    </row>
    <row r="66" spans="1:5" ht="49.5">
      <c r="A66" s="523" t="s">
        <v>35</v>
      </c>
      <c r="B66" s="529" t="s">
        <v>279</v>
      </c>
      <c r="C66" s="525" t="s">
        <v>428</v>
      </c>
      <c r="D66" s="525" t="s">
        <v>443</v>
      </c>
      <c r="E66" s="517"/>
    </row>
    <row r="67" spans="1:5" ht="49.5">
      <c r="A67" s="523" t="s">
        <v>35</v>
      </c>
      <c r="B67" s="529" t="s">
        <v>280</v>
      </c>
      <c r="C67" s="525" t="s">
        <v>428</v>
      </c>
      <c r="D67" s="525" t="s">
        <v>442</v>
      </c>
      <c r="E67" s="517"/>
    </row>
    <row r="68" spans="1:5" ht="24.75">
      <c r="A68" s="523" t="s">
        <v>35</v>
      </c>
      <c r="B68" s="529" t="s">
        <v>281</v>
      </c>
      <c r="C68" s="525" t="s">
        <v>428</v>
      </c>
      <c r="D68" s="525" t="s">
        <v>444</v>
      </c>
      <c r="E68" s="517"/>
    </row>
    <row r="69" spans="1:5" ht="49.5">
      <c r="A69" s="523" t="s">
        <v>35</v>
      </c>
      <c r="B69" s="529" t="s">
        <v>282</v>
      </c>
      <c r="C69" s="525" t="s">
        <v>428</v>
      </c>
      <c r="D69" s="525" t="s">
        <v>442</v>
      </c>
      <c r="E69" s="517"/>
    </row>
    <row r="70" spans="1:5" ht="49.5">
      <c r="A70" s="523" t="s">
        <v>35</v>
      </c>
      <c r="B70" s="529" t="s">
        <v>283</v>
      </c>
      <c r="C70" s="525" t="s">
        <v>428</v>
      </c>
      <c r="D70" s="525" t="s">
        <v>442</v>
      </c>
      <c r="E70" s="517"/>
    </row>
    <row r="71" spans="1:5" ht="49.5">
      <c r="A71" s="523" t="s">
        <v>35</v>
      </c>
      <c r="B71" s="529" t="s">
        <v>284</v>
      </c>
      <c r="C71" s="525" t="s">
        <v>428</v>
      </c>
      <c r="D71" s="525" t="s">
        <v>442</v>
      </c>
      <c r="E71" s="517"/>
    </row>
    <row r="72" spans="1:5" ht="49.5">
      <c r="A72" s="523" t="s">
        <v>35</v>
      </c>
      <c r="B72" s="529" t="s">
        <v>285</v>
      </c>
      <c r="C72" s="525" t="s">
        <v>428</v>
      </c>
      <c r="D72" s="525" t="s">
        <v>443</v>
      </c>
      <c r="E72" s="517"/>
    </row>
    <row r="73" spans="1:5" ht="49.5">
      <c r="A73" s="523" t="s">
        <v>35</v>
      </c>
      <c r="B73" s="529" t="s">
        <v>286</v>
      </c>
      <c r="C73" s="525" t="s">
        <v>428</v>
      </c>
      <c r="D73" s="525" t="s">
        <v>444</v>
      </c>
      <c r="E73" s="517"/>
    </row>
    <row r="74" spans="1:5" ht="49.5">
      <c r="A74" s="523" t="s">
        <v>35</v>
      </c>
      <c r="B74" s="529" t="s">
        <v>287</v>
      </c>
      <c r="C74" s="525" t="s">
        <v>428</v>
      </c>
      <c r="D74" s="525" t="s">
        <v>443</v>
      </c>
      <c r="E74" s="517"/>
    </row>
    <row r="75" spans="1:5" ht="49.5">
      <c r="A75" s="523" t="s">
        <v>35</v>
      </c>
      <c r="B75" s="529" t="s">
        <v>288</v>
      </c>
      <c r="C75" s="525" t="s">
        <v>428</v>
      </c>
      <c r="D75" s="525" t="s">
        <v>443</v>
      </c>
      <c r="E75" s="517"/>
    </row>
    <row r="76" spans="1:5" ht="49.5">
      <c r="A76" s="523" t="s">
        <v>35</v>
      </c>
      <c r="B76" s="529" t="s">
        <v>289</v>
      </c>
      <c r="C76" s="525" t="s">
        <v>428</v>
      </c>
      <c r="D76" s="525" t="s">
        <v>442</v>
      </c>
      <c r="E76" s="517"/>
    </row>
    <row r="77" spans="1:5" ht="49.5">
      <c r="A77" s="523" t="s">
        <v>35</v>
      </c>
      <c r="B77" s="529" t="s">
        <v>290</v>
      </c>
      <c r="C77" s="525" t="s">
        <v>428</v>
      </c>
      <c r="D77" s="525" t="s">
        <v>442</v>
      </c>
      <c r="E77" s="517"/>
    </row>
    <row r="78" ht="24.75">
      <c r="B78" s="520"/>
    </row>
  </sheetData>
  <sheetProtection/>
  <printOptions/>
  <pageMargins left="0" right="0" top="0.67" bottom="0.1968503937007874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U28"/>
  <sheetViews>
    <sheetView zoomScalePageLayoutView="0" workbookViewId="0" topLeftCell="A1">
      <selection activeCell="A1" sqref="A1:U30"/>
    </sheetView>
  </sheetViews>
  <sheetFormatPr defaultColWidth="9.140625" defaultRowHeight="12.75"/>
  <cols>
    <col min="1" max="1" width="49.8515625" style="130" customWidth="1"/>
    <col min="2" max="2" width="18.8515625" style="101" bestFit="1" customWidth="1"/>
    <col min="3" max="3" width="17.00390625" style="101" bestFit="1" customWidth="1"/>
    <col min="4" max="4" width="16.28125" style="101" bestFit="1" customWidth="1"/>
    <col min="5" max="5" width="14.00390625" style="101" bestFit="1" customWidth="1"/>
    <col min="6" max="6" width="18.7109375" style="101" bestFit="1" customWidth="1"/>
    <col min="7" max="7" width="14.421875" style="101" bestFit="1" customWidth="1"/>
    <col min="8" max="8" width="5.8515625" style="101" bestFit="1" customWidth="1"/>
    <col min="9" max="9" width="14.140625" style="101" bestFit="1" customWidth="1"/>
    <col min="10" max="10" width="49.8515625" style="101" customWidth="1"/>
    <col min="11" max="11" width="15.140625" style="101" bestFit="1" customWidth="1"/>
    <col min="12" max="12" width="13.8515625" style="101" bestFit="1" customWidth="1"/>
    <col min="13" max="13" width="13.28125" style="101" bestFit="1" customWidth="1"/>
    <col min="14" max="14" width="15.140625" style="101" bestFit="1" customWidth="1"/>
    <col min="15" max="15" width="14.8515625" style="101" customWidth="1"/>
    <col min="16" max="16" width="14.7109375" style="333" customWidth="1"/>
    <col min="17" max="17" width="8.8515625" style="333" customWidth="1"/>
    <col min="18" max="18" width="14.00390625" style="101" customWidth="1"/>
    <col min="19" max="19" width="9.57421875" style="101" bestFit="1" customWidth="1"/>
    <col min="20" max="20" width="11.28125" style="131" bestFit="1" customWidth="1"/>
    <col min="21" max="21" width="10.8515625" style="101" customWidth="1"/>
    <col min="22" max="16384" width="9.140625" style="101" customWidth="1"/>
  </cols>
  <sheetData>
    <row r="1" spans="1:20" ht="22.5">
      <c r="A1" s="328" t="s">
        <v>34</v>
      </c>
      <c r="B1" s="328"/>
      <c r="C1" s="328"/>
      <c r="D1" s="328"/>
      <c r="E1" s="328"/>
      <c r="F1" s="328"/>
      <c r="G1" s="328"/>
      <c r="H1" s="328"/>
      <c r="I1" s="328"/>
      <c r="J1" s="328" t="s">
        <v>34</v>
      </c>
      <c r="K1" s="328"/>
      <c r="L1" s="328"/>
      <c r="M1" s="328"/>
      <c r="N1" s="328"/>
      <c r="O1" s="328"/>
      <c r="P1" s="133"/>
      <c r="Q1" s="133"/>
      <c r="R1" s="328"/>
      <c r="S1" s="328"/>
      <c r="T1" s="328"/>
    </row>
    <row r="2" spans="1:20" ht="23.25" thickBot="1">
      <c r="A2" s="102" t="s">
        <v>270</v>
      </c>
      <c r="B2" s="99"/>
      <c r="C2" s="99"/>
      <c r="D2" s="99"/>
      <c r="E2" s="99"/>
      <c r="F2" s="99"/>
      <c r="G2" s="99"/>
      <c r="H2" s="99"/>
      <c r="I2" s="99"/>
      <c r="J2" s="102" t="s">
        <v>270</v>
      </c>
      <c r="K2" s="99"/>
      <c r="L2" s="99"/>
      <c r="M2" s="99"/>
      <c r="N2" s="99"/>
      <c r="O2" s="99"/>
      <c r="P2" s="133"/>
      <c r="Q2" s="133"/>
      <c r="R2" s="99"/>
      <c r="S2" s="99"/>
      <c r="T2" s="100"/>
    </row>
    <row r="3" spans="1:21" ht="23.25" thickBot="1">
      <c r="A3" s="766" t="s">
        <v>53</v>
      </c>
      <c r="B3" s="767"/>
      <c r="C3" s="767"/>
      <c r="D3" s="767"/>
      <c r="E3" s="767"/>
      <c r="F3" s="767"/>
      <c r="G3" s="767"/>
      <c r="H3" s="767"/>
      <c r="I3" s="768"/>
      <c r="J3" s="769" t="s">
        <v>37</v>
      </c>
      <c r="K3" s="770"/>
      <c r="L3" s="770"/>
      <c r="M3" s="770"/>
      <c r="N3" s="770"/>
      <c r="O3" s="770"/>
      <c r="P3" s="770"/>
      <c r="Q3" s="770"/>
      <c r="R3" s="771"/>
      <c r="S3" s="769" t="s">
        <v>38</v>
      </c>
      <c r="T3" s="770"/>
      <c r="U3" s="771"/>
    </row>
    <row r="4" spans="1:21" ht="22.5">
      <c r="A4" s="103"/>
      <c r="B4" s="104"/>
      <c r="C4" s="3"/>
      <c r="D4" s="3"/>
      <c r="E4" s="3"/>
      <c r="F4" s="3"/>
      <c r="G4" s="105"/>
      <c r="H4" s="3"/>
      <c r="I4" s="106"/>
      <c r="J4" s="103"/>
      <c r="K4" s="107"/>
      <c r="L4" s="3"/>
      <c r="M4" s="3"/>
      <c r="N4" s="3"/>
      <c r="O4" s="3"/>
      <c r="P4" s="3"/>
      <c r="Q4" s="3"/>
      <c r="R4" s="108"/>
      <c r="S4" s="4" t="s">
        <v>41</v>
      </c>
      <c r="T4" s="3" t="s">
        <v>26</v>
      </c>
      <c r="U4" s="109" t="s">
        <v>41</v>
      </c>
    </row>
    <row r="5" spans="1:21" ht="22.5">
      <c r="A5" s="110" t="s">
        <v>29</v>
      </c>
      <c r="B5" s="111" t="s">
        <v>21</v>
      </c>
      <c r="C5" s="111" t="s">
        <v>39</v>
      </c>
      <c r="D5" s="111" t="s">
        <v>6</v>
      </c>
      <c r="E5" s="111" t="s">
        <v>40</v>
      </c>
      <c r="F5" s="111" t="s">
        <v>41</v>
      </c>
      <c r="G5" s="112" t="s">
        <v>25</v>
      </c>
      <c r="H5" s="111" t="s">
        <v>42</v>
      </c>
      <c r="I5" s="113" t="s">
        <v>41</v>
      </c>
      <c r="J5" s="110" t="s">
        <v>29</v>
      </c>
      <c r="K5" s="110" t="s">
        <v>21</v>
      </c>
      <c r="L5" s="111" t="s">
        <v>43</v>
      </c>
      <c r="M5" s="111" t="s">
        <v>6</v>
      </c>
      <c r="N5" s="111" t="s">
        <v>40</v>
      </c>
      <c r="O5" s="111" t="s">
        <v>41</v>
      </c>
      <c r="P5" s="111" t="s">
        <v>25</v>
      </c>
      <c r="Q5" s="111" t="s">
        <v>42</v>
      </c>
      <c r="R5" s="114" t="s">
        <v>41</v>
      </c>
      <c r="S5" s="329" t="s">
        <v>48</v>
      </c>
      <c r="T5" s="115" t="s">
        <v>49</v>
      </c>
      <c r="U5" s="116" t="s">
        <v>50</v>
      </c>
    </row>
    <row r="6" spans="1:21" ht="22.5">
      <c r="A6" s="117"/>
      <c r="B6" s="111" t="s">
        <v>44</v>
      </c>
      <c r="C6" s="111" t="s">
        <v>44</v>
      </c>
      <c r="D6" s="111"/>
      <c r="E6" s="111" t="s">
        <v>45</v>
      </c>
      <c r="F6" s="111" t="s">
        <v>7</v>
      </c>
      <c r="G6" s="112"/>
      <c r="H6" s="111" t="s">
        <v>46</v>
      </c>
      <c r="I6" s="113" t="s">
        <v>47</v>
      </c>
      <c r="J6" s="117"/>
      <c r="K6" s="110" t="s">
        <v>44</v>
      </c>
      <c r="L6" s="111" t="s">
        <v>44</v>
      </c>
      <c r="M6" s="111"/>
      <c r="N6" s="111" t="s">
        <v>45</v>
      </c>
      <c r="O6" s="111" t="s">
        <v>7</v>
      </c>
      <c r="P6" s="111"/>
      <c r="Q6" s="111" t="s">
        <v>46</v>
      </c>
      <c r="R6" s="114" t="s">
        <v>47</v>
      </c>
      <c r="S6" s="329" t="s">
        <v>51</v>
      </c>
      <c r="T6" s="115" t="s">
        <v>52</v>
      </c>
      <c r="U6" s="116" t="s">
        <v>51</v>
      </c>
    </row>
    <row r="7" spans="1:21" ht="23.25" thickBot="1">
      <c r="A7" s="118"/>
      <c r="B7" s="119"/>
      <c r="C7" s="119"/>
      <c r="D7" s="119"/>
      <c r="E7" s="119"/>
      <c r="F7" s="119"/>
      <c r="G7" s="120"/>
      <c r="H7" s="119"/>
      <c r="I7" s="121"/>
      <c r="J7" s="118"/>
      <c r="K7" s="122"/>
      <c r="L7" s="119"/>
      <c r="M7" s="119"/>
      <c r="N7" s="119"/>
      <c r="O7" s="119"/>
      <c r="P7" s="119"/>
      <c r="Q7" s="119"/>
      <c r="R7" s="123"/>
      <c r="S7" s="329" t="s">
        <v>52</v>
      </c>
      <c r="T7" s="115"/>
      <c r="U7" s="116" t="s">
        <v>52</v>
      </c>
    </row>
    <row r="8" spans="1:21" s="124" customFormat="1" ht="24.75">
      <c r="A8" s="224" t="s">
        <v>265</v>
      </c>
      <c r="B8" s="236">
        <v>380024319.53426147</v>
      </c>
      <c r="C8" s="236">
        <v>89694339.1195674</v>
      </c>
      <c r="D8" s="236">
        <v>12460843.866523009</v>
      </c>
      <c r="E8" s="236">
        <v>10963074.848546037</v>
      </c>
      <c r="F8" s="236">
        <v>493142577.368898</v>
      </c>
      <c r="G8" s="225">
        <f>P8</f>
        <v>67739260.32</v>
      </c>
      <c r="H8" s="226" t="s">
        <v>181</v>
      </c>
      <c r="I8" s="227">
        <f>SUM(F8/G8)</f>
        <v>7.2800112525482925</v>
      </c>
      <c r="J8" s="224" t="s">
        <v>265</v>
      </c>
      <c r="K8" s="240">
        <v>837186447.48</v>
      </c>
      <c r="L8" s="241">
        <v>18755590.150000002</v>
      </c>
      <c r="M8" s="241">
        <v>49656275.09</v>
      </c>
      <c r="N8" s="241">
        <v>19154340.369999997</v>
      </c>
      <c r="O8" s="241">
        <f>SUM(K8:N8)</f>
        <v>924752653.09</v>
      </c>
      <c r="P8" s="334">
        <v>67739260.32</v>
      </c>
      <c r="Q8" s="334" t="s">
        <v>181</v>
      </c>
      <c r="R8" s="241">
        <v>0.6787645134120948</v>
      </c>
      <c r="S8" s="248">
        <f aca="true" t="shared" si="0" ref="S8:T14">SUM(O8-F8)*100/F8</f>
        <v>87.52237091834677</v>
      </c>
      <c r="T8" s="249">
        <f t="shared" si="0"/>
        <v>0</v>
      </c>
      <c r="U8" s="250">
        <f aca="true" t="shared" si="1" ref="U8:U14">SUM(R8-I8)*100/I8</f>
        <v>-90.67632604036841</v>
      </c>
    </row>
    <row r="9" spans="1:21" s="124" customFormat="1" ht="24.75">
      <c r="A9" s="228" t="s">
        <v>266</v>
      </c>
      <c r="B9" s="237">
        <v>179655607.94084078</v>
      </c>
      <c r="C9" s="237">
        <v>19244296.123203866</v>
      </c>
      <c r="D9" s="237">
        <v>11855593.121527592</v>
      </c>
      <c r="E9" s="237">
        <v>1816197.261085546</v>
      </c>
      <c r="F9" s="237">
        <v>212571694.44665778</v>
      </c>
      <c r="G9" s="229">
        <v>36500</v>
      </c>
      <c r="H9" s="230" t="s">
        <v>183</v>
      </c>
      <c r="I9" s="231">
        <f aca="true" t="shared" si="2" ref="I9:I14">SUM(F9/G9)</f>
        <v>5823.88203963446</v>
      </c>
      <c r="J9" s="228" t="s">
        <v>266</v>
      </c>
      <c r="K9" s="242">
        <v>168753433.75</v>
      </c>
      <c r="L9" s="243">
        <v>8368329.640000001</v>
      </c>
      <c r="M9" s="243">
        <v>8638210.81</v>
      </c>
      <c r="N9" s="243">
        <v>2226277.33</v>
      </c>
      <c r="O9" s="243">
        <f aca="true" t="shared" si="3" ref="O9:O14">SUM(K9:N9)</f>
        <v>187986251.53</v>
      </c>
      <c r="P9" s="335">
        <v>20000</v>
      </c>
      <c r="Q9" s="335" t="s">
        <v>183</v>
      </c>
      <c r="R9" s="243">
        <v>900.8051015000001</v>
      </c>
      <c r="S9" s="251">
        <f t="shared" si="0"/>
        <v>-11.565718088975006</v>
      </c>
      <c r="T9" s="252">
        <f t="shared" si="0"/>
        <v>-45.205479452054796</v>
      </c>
      <c r="U9" s="253">
        <f t="shared" si="1"/>
        <v>-84.5325661582847</v>
      </c>
    </row>
    <row r="10" spans="1:21" s="124" customFormat="1" ht="24.75">
      <c r="A10" s="228" t="s">
        <v>206</v>
      </c>
      <c r="B10" s="239">
        <v>1066283400.3426799</v>
      </c>
      <c r="C10" s="239">
        <v>393616851.92900693</v>
      </c>
      <c r="D10" s="239">
        <v>60632238.94406856</v>
      </c>
      <c r="E10" s="239">
        <v>8776211.133975163</v>
      </c>
      <c r="F10" s="239">
        <v>1529308702.3497303</v>
      </c>
      <c r="G10" s="229">
        <v>393247</v>
      </c>
      <c r="H10" s="230" t="s">
        <v>181</v>
      </c>
      <c r="I10" s="231">
        <f t="shared" si="2"/>
        <v>3888.926558498171</v>
      </c>
      <c r="J10" s="228" t="s">
        <v>206</v>
      </c>
      <c r="K10" s="242">
        <v>1549074820.1299999</v>
      </c>
      <c r="L10" s="243">
        <v>109355398.57000001</v>
      </c>
      <c r="M10" s="243">
        <v>74474548.80999999</v>
      </c>
      <c r="N10" s="243">
        <v>14472726.61</v>
      </c>
      <c r="O10" s="243">
        <f t="shared" si="3"/>
        <v>1747377494.1199996</v>
      </c>
      <c r="P10" s="335">
        <v>530439</v>
      </c>
      <c r="Q10" s="335" t="s">
        <v>181</v>
      </c>
      <c r="R10" s="243">
        <v>679.8559569149328</v>
      </c>
      <c r="S10" s="251">
        <f t="shared" si="0"/>
        <v>14.259304968003791</v>
      </c>
      <c r="T10" s="252">
        <f t="shared" si="0"/>
        <v>34.88697943023087</v>
      </c>
      <c r="U10" s="253">
        <f t="shared" si="1"/>
        <v>-82.51815901667527</v>
      </c>
    </row>
    <row r="11" spans="1:21" s="124" customFormat="1" ht="24.75">
      <c r="A11" s="228" t="s">
        <v>207</v>
      </c>
      <c r="B11" s="237">
        <v>619531430.4915963</v>
      </c>
      <c r="C11" s="237">
        <v>28235804.87517866</v>
      </c>
      <c r="D11" s="237">
        <v>77239248.31655596</v>
      </c>
      <c r="E11" s="237">
        <v>11954470.834304677</v>
      </c>
      <c r="F11" s="237">
        <v>736960954.5176356</v>
      </c>
      <c r="G11" s="229">
        <v>217</v>
      </c>
      <c r="H11" s="230" t="s">
        <v>188</v>
      </c>
      <c r="I11" s="231">
        <f t="shared" si="2"/>
        <v>3396133.430956846</v>
      </c>
      <c r="J11" s="228" t="s">
        <v>207</v>
      </c>
      <c r="K11" s="242">
        <v>472402385.22</v>
      </c>
      <c r="L11" s="243">
        <v>11824678.48</v>
      </c>
      <c r="M11" s="243">
        <v>67196341.77000001</v>
      </c>
      <c r="N11" s="243">
        <v>6470384.050000001</v>
      </c>
      <c r="O11" s="243">
        <f t="shared" si="3"/>
        <v>557893789.52</v>
      </c>
      <c r="P11" s="335">
        <v>572</v>
      </c>
      <c r="Q11" s="335" t="s">
        <v>188</v>
      </c>
      <c r="R11" s="243">
        <v>296044.5438872397</v>
      </c>
      <c r="S11" s="251">
        <f t="shared" si="0"/>
        <v>-24.298053227913652</v>
      </c>
      <c r="T11" s="252">
        <f t="shared" si="0"/>
        <v>163.59447004608296</v>
      </c>
      <c r="U11" s="253">
        <f t="shared" si="1"/>
        <v>-91.28289421173211</v>
      </c>
    </row>
    <row r="12" spans="1:21" s="124" customFormat="1" ht="24.75">
      <c r="A12" s="228" t="s">
        <v>208</v>
      </c>
      <c r="B12" s="237">
        <v>130666680.72183143</v>
      </c>
      <c r="C12" s="237">
        <v>2121670.7602163176</v>
      </c>
      <c r="D12" s="237">
        <v>12130675.014806904</v>
      </c>
      <c r="E12" s="237">
        <v>1612184.3720175095</v>
      </c>
      <c r="F12" s="237">
        <v>146531210.86887217</v>
      </c>
      <c r="G12" s="229">
        <v>23187</v>
      </c>
      <c r="H12" s="230" t="s">
        <v>183</v>
      </c>
      <c r="I12" s="231">
        <f t="shared" si="2"/>
        <v>6319.541590929062</v>
      </c>
      <c r="J12" s="228" t="s">
        <v>208</v>
      </c>
      <c r="K12" s="242">
        <v>41580807.77</v>
      </c>
      <c r="L12" s="243">
        <v>291276.74</v>
      </c>
      <c r="M12" s="243">
        <v>1970177.9200000002</v>
      </c>
      <c r="N12" s="243">
        <v>1550117.93</v>
      </c>
      <c r="O12" s="243">
        <f t="shared" si="3"/>
        <v>45392380.36000001</v>
      </c>
      <c r="P12" s="335">
        <v>29250</v>
      </c>
      <c r="Q12" s="335" t="s">
        <v>183</v>
      </c>
      <c r="R12" s="243">
        <v>332.2610431237291</v>
      </c>
      <c r="S12" s="251">
        <f t="shared" si="0"/>
        <v>-69.02203967957328</v>
      </c>
      <c r="T12" s="252">
        <f t="shared" si="0"/>
        <v>26.148272739034805</v>
      </c>
      <c r="U12" s="253">
        <f t="shared" si="1"/>
        <v>-94.7423236584019</v>
      </c>
    </row>
    <row r="13" spans="1:21" s="124" customFormat="1" ht="24.75">
      <c r="A13" s="228" t="s">
        <v>209</v>
      </c>
      <c r="B13" s="237">
        <v>505922505.6182101</v>
      </c>
      <c r="C13" s="237">
        <v>1206757.9477062745</v>
      </c>
      <c r="D13" s="237">
        <v>47494171.02996141</v>
      </c>
      <c r="E13" s="237">
        <v>9768299.850116884</v>
      </c>
      <c r="F13" s="237">
        <v>564391734.4459946</v>
      </c>
      <c r="G13" s="229">
        <v>5</v>
      </c>
      <c r="H13" s="230" t="s">
        <v>211</v>
      </c>
      <c r="I13" s="231">
        <f t="shared" si="2"/>
        <v>112878346.88919893</v>
      </c>
      <c r="J13" s="228" t="s">
        <v>209</v>
      </c>
      <c r="K13" s="242">
        <v>161895014.22</v>
      </c>
      <c r="L13" s="243">
        <v>1413749.93</v>
      </c>
      <c r="M13" s="243">
        <v>8675264.99</v>
      </c>
      <c r="N13" s="243">
        <v>12057979.730000002</v>
      </c>
      <c r="O13" s="243">
        <f t="shared" si="3"/>
        <v>184042008.87</v>
      </c>
      <c r="P13" s="335">
        <v>5</v>
      </c>
      <c r="Q13" s="335" t="s">
        <v>211</v>
      </c>
      <c r="R13" s="243">
        <v>13880039.27983371</v>
      </c>
      <c r="S13" s="251">
        <f t="shared" si="0"/>
        <v>-67.39108714080388</v>
      </c>
      <c r="T13" s="252">
        <f t="shared" si="0"/>
        <v>0</v>
      </c>
      <c r="U13" s="253">
        <f t="shared" si="1"/>
        <v>-87.70354132360009</v>
      </c>
    </row>
    <row r="14" spans="1:21" s="124" customFormat="1" ht="24.75">
      <c r="A14" s="232" t="s">
        <v>212</v>
      </c>
      <c r="B14" s="238">
        <v>91517004.91057804</v>
      </c>
      <c r="C14" s="238">
        <v>925060.3051205669</v>
      </c>
      <c r="D14" s="238">
        <v>6004175.726556448</v>
      </c>
      <c r="E14" s="238">
        <v>4945091.219954152</v>
      </c>
      <c r="F14" s="238">
        <v>103391332.16220921</v>
      </c>
      <c r="G14" s="233">
        <v>2</v>
      </c>
      <c r="H14" s="234" t="s">
        <v>188</v>
      </c>
      <c r="I14" s="235">
        <f t="shared" si="2"/>
        <v>51695666.08110461</v>
      </c>
      <c r="J14" s="232" t="s">
        <v>212</v>
      </c>
      <c r="K14" s="244">
        <v>49546853.44</v>
      </c>
      <c r="L14" s="245">
        <v>1279.12</v>
      </c>
      <c r="M14" s="245">
        <v>2911468.53</v>
      </c>
      <c r="N14" s="245">
        <v>653526.17</v>
      </c>
      <c r="O14" s="243">
        <f t="shared" si="3"/>
        <v>53113127.26</v>
      </c>
      <c r="P14" s="335">
        <v>15</v>
      </c>
      <c r="Q14" s="246" t="s">
        <v>188</v>
      </c>
      <c r="R14" s="247">
        <v>3723632.0139902798</v>
      </c>
      <c r="S14" s="251">
        <f t="shared" si="0"/>
        <v>-48.6290328703072</v>
      </c>
      <c r="T14" s="252">
        <f t="shared" si="0"/>
        <v>650</v>
      </c>
      <c r="U14" s="253">
        <f t="shared" si="1"/>
        <v>-92.7970131806633</v>
      </c>
    </row>
    <row r="15" spans="1:21" s="124" customFormat="1" ht="23.25" thickBot="1">
      <c r="A15" s="125" t="s">
        <v>7</v>
      </c>
      <c r="B15" s="126">
        <f>SUM(B8:B14)</f>
        <v>2973600949.559998</v>
      </c>
      <c r="C15" s="126">
        <f>SUM(C8:C14)</f>
        <v>535044781.06</v>
      </c>
      <c r="D15" s="126">
        <f>SUM(D8:D14)</f>
        <v>227816946.01999986</v>
      </c>
      <c r="E15" s="126">
        <f>SUM(E8:E14)</f>
        <v>49835529.519999966</v>
      </c>
      <c r="F15" s="126">
        <f>SUM(F8:F14)</f>
        <v>3786298206.1599975</v>
      </c>
      <c r="G15" s="126"/>
      <c r="H15" s="127"/>
      <c r="I15" s="128"/>
      <c r="J15" s="125" t="s">
        <v>7</v>
      </c>
      <c r="K15" s="129">
        <f aca="true" t="shared" si="4" ref="K15:P15">SUM(K8:K14)</f>
        <v>3280439762.0099998</v>
      </c>
      <c r="L15" s="129">
        <f t="shared" si="4"/>
        <v>150010302.63000003</v>
      </c>
      <c r="M15" s="129">
        <f t="shared" si="4"/>
        <v>213522287.92000002</v>
      </c>
      <c r="N15" s="129">
        <f t="shared" si="4"/>
        <v>56585352.190000005</v>
      </c>
      <c r="O15" s="143">
        <f>SUM(K15:N15)</f>
        <v>3700557704.75</v>
      </c>
      <c r="P15" s="337">
        <f t="shared" si="4"/>
        <v>68319541.32</v>
      </c>
      <c r="Q15" s="336"/>
      <c r="R15" s="128"/>
      <c r="S15" s="330"/>
      <c r="T15" s="331"/>
      <c r="U15" s="332"/>
    </row>
    <row r="16" ht="23.25" thickTop="1"/>
    <row r="17" spans="1:7" ht="26.25">
      <c r="A17" s="339" t="s">
        <v>370</v>
      </c>
      <c r="E17" s="340"/>
      <c r="F17" s="340"/>
      <c r="G17" s="340"/>
    </row>
    <row r="18" spans="1:7" ht="24.75">
      <c r="A18" s="729" t="s">
        <v>371</v>
      </c>
      <c r="B18" s="732" t="s">
        <v>372</v>
      </c>
      <c r="C18" s="733" t="s">
        <v>567</v>
      </c>
      <c r="D18" s="734"/>
      <c r="E18" s="340"/>
      <c r="F18" s="340"/>
      <c r="G18" s="340"/>
    </row>
    <row r="19" spans="1:7" ht="24">
      <c r="A19" s="729"/>
      <c r="B19" s="732"/>
      <c r="C19" s="735" t="s">
        <v>568</v>
      </c>
      <c r="D19" s="735"/>
      <c r="G19" s="340"/>
    </row>
    <row r="20" spans="1:7" ht="24.75">
      <c r="A20" s="729" t="s">
        <v>373</v>
      </c>
      <c r="B20" s="732" t="s">
        <v>372</v>
      </c>
      <c r="C20" s="736" t="s">
        <v>569</v>
      </c>
      <c r="D20" s="735"/>
      <c r="G20" s="340"/>
    </row>
    <row r="21" spans="1:7" ht="24">
      <c r="A21" s="729"/>
      <c r="B21" s="732"/>
      <c r="C21" s="735" t="s">
        <v>570</v>
      </c>
      <c r="D21" s="735"/>
      <c r="G21" s="340"/>
    </row>
    <row r="22" spans="1:7" ht="24.75">
      <c r="A22" s="729"/>
      <c r="B22" s="732"/>
      <c r="C22" s="736" t="s">
        <v>571</v>
      </c>
      <c r="D22" s="735"/>
      <c r="G22" s="340"/>
    </row>
    <row r="23" spans="1:4" ht="24.75">
      <c r="A23" s="729" t="s">
        <v>574</v>
      </c>
      <c r="B23" s="732" t="s">
        <v>372</v>
      </c>
      <c r="C23" s="736" t="s">
        <v>572</v>
      </c>
      <c r="D23" s="735"/>
    </row>
    <row r="24" spans="1:4" ht="22.5">
      <c r="A24" s="730"/>
      <c r="B24" s="333"/>
      <c r="C24" s="735" t="s">
        <v>573</v>
      </c>
      <c r="D24" s="735"/>
    </row>
    <row r="25" spans="1:4" ht="24.75">
      <c r="A25" s="729" t="s">
        <v>575</v>
      </c>
      <c r="B25" s="732" t="s">
        <v>372</v>
      </c>
      <c r="C25" s="736" t="s">
        <v>419</v>
      </c>
      <c r="D25" s="735"/>
    </row>
    <row r="26" spans="1:4" ht="24.75">
      <c r="A26" s="731" t="s">
        <v>577</v>
      </c>
      <c r="B26" s="732" t="s">
        <v>372</v>
      </c>
      <c r="C26" s="736" t="s">
        <v>421</v>
      </c>
      <c r="D26" s="735"/>
    </row>
    <row r="27" spans="1:4" ht="24.75">
      <c r="A27" s="731" t="s">
        <v>578</v>
      </c>
      <c r="B27" s="732" t="s">
        <v>372</v>
      </c>
      <c r="C27" s="736" t="s">
        <v>421</v>
      </c>
      <c r="D27" s="735"/>
    </row>
    <row r="28" spans="1:4" ht="24.75">
      <c r="A28" s="731" t="s">
        <v>579</v>
      </c>
      <c r="B28" s="732" t="s">
        <v>372</v>
      </c>
      <c r="C28" s="736" t="s">
        <v>576</v>
      </c>
      <c r="D28" s="735"/>
    </row>
  </sheetData>
  <sheetProtection/>
  <mergeCells count="3">
    <mergeCell ref="A3:I3"/>
    <mergeCell ref="S3:U3"/>
    <mergeCell ref="J3:R3"/>
  </mergeCells>
  <printOptions/>
  <pageMargins left="0" right="0" top="1.39" bottom="0.3937007874015748" header="0.3937007874015748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iLLUSiON</cp:lastModifiedBy>
  <cp:lastPrinted>2013-01-02T03:45:09Z</cp:lastPrinted>
  <dcterms:created xsi:type="dcterms:W3CDTF">2012-03-02T08:14:25Z</dcterms:created>
  <dcterms:modified xsi:type="dcterms:W3CDTF">2013-01-24T02:32:34Z</dcterms:modified>
  <cp:category/>
  <cp:version/>
  <cp:contentType/>
  <cp:contentStatus/>
</cp:coreProperties>
</file>