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60" activeTab="0"/>
  </bookViews>
  <sheets>
    <sheet name="กลุ่มนิติการ" sheetId="1" r:id="rId1"/>
  </sheets>
  <definedNames/>
  <calcPr fullCalcOnLoad="1"/>
</workbook>
</file>

<file path=xl/sharedStrings.xml><?xml version="1.0" encoding="utf-8"?>
<sst xmlns="http://schemas.openxmlformats.org/spreadsheetml/2006/main" count="131" uniqueCount="52">
  <si>
    <t xml:space="preserve"> </t>
  </si>
  <si>
    <t>บัญชีรายละเอียดให้ข้าราชการพลเรือนสามัญได้รับการเลื่อนเงินเดือนรอบวันที่ 1 ตุลาคม 2553</t>
  </si>
  <si>
    <t>ของ กระทรวงทรัพยากรธรรมชาติและสิ่งแวดล้อม กรมป่าไม้ ราชการบริหารส่วนกลาง กลุ่มนิติการ</t>
  </si>
  <si>
    <t>เลขประจำตัว</t>
  </si>
  <si>
    <t xml:space="preserve">ชื่อ-นามสกุล        </t>
  </si>
  <si>
    <t>เลขตำแหน่ง</t>
  </si>
  <si>
    <t>ชื่อตำแหน่ง</t>
  </si>
  <si>
    <t>ระดับ</t>
  </si>
  <si>
    <t xml:space="preserve">เงินเดือน </t>
  </si>
  <si>
    <t>เงินเดือนสูงสุด</t>
  </si>
  <si>
    <t>ฐานในการ</t>
  </si>
  <si>
    <t>ร้อยละของ</t>
  </si>
  <si>
    <t>จำนวนเงินที่</t>
  </si>
  <si>
    <t>จำนวนเงินที่ได้รับการเลื่อนจริง(บาท)</t>
  </si>
  <si>
    <t>เงินเดือน</t>
  </si>
  <si>
    <t>ผลการ</t>
  </si>
  <si>
    <t>หมายเหตุ</t>
  </si>
  <si>
    <t>ประชาชน</t>
  </si>
  <si>
    <t>ตำแหน่ง</t>
  </si>
  <si>
    <t>(บาท)</t>
  </si>
  <si>
    <t>แต่ละประเภทฯ</t>
  </si>
  <si>
    <t>คำนวณ (บาท)</t>
  </si>
  <si>
    <t>การประเมิน</t>
  </si>
  <si>
    <t>การเลื่อน</t>
  </si>
  <si>
    <t>คำนวณได้</t>
  </si>
  <si>
    <t>เงินตอบแทนฯ</t>
  </si>
  <si>
    <t>รวม</t>
  </si>
  <si>
    <t>หลังเลื่อน (บาท)</t>
  </si>
  <si>
    <t>ประเมิน</t>
  </si>
  <si>
    <t>นาย สุวัฒน์ ควรชม</t>
  </si>
  <si>
    <t>นิติกร</t>
  </si>
  <si>
    <t>ชำนาญการพิเศษ</t>
  </si>
  <si>
    <t>นาง สุภาษิต วงษ์กำภู</t>
  </si>
  <si>
    <t>ชำนาญการ</t>
  </si>
  <si>
    <t>นาย ประวิทย์ ชะรอยรัมย์</t>
  </si>
  <si>
    <t>นาย วิชิต กัณหา</t>
  </si>
  <si>
    <t>นาย พรสรร กุณฑลสุรกานต์</t>
  </si>
  <si>
    <t>นาย รอน รัศมี</t>
  </si>
  <si>
    <t>นาย พิชัย อินทรัตน์</t>
  </si>
  <si>
    <t>นาย ณัฐพล โพธิ์ทอง</t>
  </si>
  <si>
    <t>นางสาว คณัส ทวีชีพ</t>
  </si>
  <si>
    <t>ปฏิบัติการ</t>
  </si>
  <si>
    <t>นางสาว กรรณิการ์ ถมยาบัตร</t>
  </si>
  <si>
    <t>นาย วิจารณ์ เสนสกุล</t>
  </si>
  <si>
    <t>นาย นิติพล พรมรัตน์</t>
  </si>
  <si>
    <t>นาย สมเกียรติ แสงเพชร</t>
  </si>
  <si>
    <t>นาย วรัท ตุลยธำรง</t>
  </si>
  <si>
    <t>นางสาว วรรณา มีเหม็ง</t>
  </si>
  <si>
    <t>เจ้าพนักงานธุรการ</t>
  </si>
  <si>
    <t>ชำนาญงาน</t>
  </si>
  <si>
    <t>รวมเงินที่ใช้เลื่อนเงินเดือน</t>
  </si>
  <si>
    <t>กรอบวงเงินที่ได้รับจัดสรร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</si>
</sst>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J7" sqref="J7:J22"/>
    </sheetView>
  </sheetViews>
  <sheetFormatPr defaultColWidth="9.140625" defaultRowHeight="15"/>
  <sheetData>
    <row r="1" spans="1:5" ht="14.25">
      <c r="A1" t="s">
        <v>0</v>
      </c>
      <c r="B1" t="s">
        <v>0</v>
      </c>
      <c r="C1" t="s">
        <v>0</v>
      </c>
      <c r="D1" t="s">
        <v>0</v>
      </c>
      <c r="E1" t="s">
        <v>1</v>
      </c>
    </row>
    <row r="2" spans="1:6" ht="14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</row>
    <row r="3" spans="1:6" ht="14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2</v>
      </c>
    </row>
    <row r="4" spans="1:6" ht="14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</row>
    <row r="5" spans="1:17" ht="14.25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11</v>
      </c>
      <c r="K5" t="s">
        <v>12</v>
      </c>
      <c r="L5" t="s">
        <v>13</v>
      </c>
      <c r="O5" t="s">
        <v>14</v>
      </c>
      <c r="P5" t="s">
        <v>15</v>
      </c>
      <c r="Q5" t="s">
        <v>16</v>
      </c>
    </row>
    <row r="6" spans="1:16" ht="14.25">
      <c r="A6" t="s">
        <v>17</v>
      </c>
      <c r="B6" t="s">
        <v>0</v>
      </c>
      <c r="C6" t="s">
        <v>0</v>
      </c>
      <c r="D6" t="s">
        <v>0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14</v>
      </c>
      <c r="M6" t="s">
        <v>25</v>
      </c>
      <c r="N6" t="s">
        <v>26</v>
      </c>
      <c r="O6" t="s">
        <v>27</v>
      </c>
      <c r="P6" t="s">
        <v>28</v>
      </c>
    </row>
    <row r="7" spans="1:17" ht="14.25">
      <c r="A7" t="str">
        <f>TEXT(3100502275514,"0000000000000")</f>
        <v>3100502275514</v>
      </c>
      <c r="B7" t="s">
        <v>29</v>
      </c>
      <c r="C7" t="str">
        <f>TEXT(1121,"0000000")</f>
        <v>0001121</v>
      </c>
      <c r="D7" t="s">
        <v>30</v>
      </c>
      <c r="E7" t="s">
        <v>31</v>
      </c>
      <c r="F7">
        <v>48450</v>
      </c>
      <c r="G7">
        <v>50550</v>
      </c>
      <c r="H7">
        <v>43190</v>
      </c>
      <c r="K7">
        <f aca="true" t="shared" si="0" ref="K7:K21">ROUNDUP(($H7*$J7/100),-1)</f>
        <v>0</v>
      </c>
      <c r="L7">
        <f aca="true" t="shared" si="1" ref="L7:L21">IF($F7+$K7&lt;=$G7,$K7,$G7-$F7)</f>
        <v>0</v>
      </c>
      <c r="M7">
        <f aca="true" t="shared" si="2" ref="M7:M21">IF($F7+$K7&lt;=$G7,0,($H7*$J7/100)-$L7)</f>
        <v>0</v>
      </c>
      <c r="N7">
        <f aca="true" t="shared" si="3" ref="N7:N21">$L7+$M7</f>
        <v>0</v>
      </c>
      <c r="O7">
        <f aca="true" t="shared" si="4" ref="O7:O21">IF($F7+$K7&lt;=$G7,$F7+$K7,$G7)</f>
        <v>48450</v>
      </c>
      <c r="P7" t="s">
        <v>0</v>
      </c>
      <c r="Q7" t="s">
        <v>0</v>
      </c>
    </row>
    <row r="8" spans="1:17" ht="14.25">
      <c r="A8" t="str">
        <f>TEXT(3101400140432,"0000000000000")</f>
        <v>3101400140432</v>
      </c>
      <c r="B8" t="s">
        <v>32</v>
      </c>
      <c r="C8" t="str">
        <f>TEXT(40,"0000000")</f>
        <v>0000040</v>
      </c>
      <c r="D8" t="s">
        <v>30</v>
      </c>
      <c r="E8" t="s">
        <v>33</v>
      </c>
      <c r="F8">
        <v>16410</v>
      </c>
      <c r="G8">
        <v>36020</v>
      </c>
      <c r="H8">
        <v>20350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4"/>
        <v>16410</v>
      </c>
      <c r="P8" t="s">
        <v>0</v>
      </c>
      <c r="Q8" t="s">
        <v>0</v>
      </c>
    </row>
    <row r="9" spans="1:17" ht="14.25">
      <c r="A9" t="str">
        <f>TEXT(3310102025977,"0000000000000")</f>
        <v>3310102025977</v>
      </c>
      <c r="B9" t="s">
        <v>34</v>
      </c>
      <c r="C9" t="str">
        <f>TEXT(41,"0000000")</f>
        <v>0000041</v>
      </c>
      <c r="D9" t="s">
        <v>30</v>
      </c>
      <c r="E9" t="s">
        <v>33</v>
      </c>
      <c r="F9">
        <v>16720</v>
      </c>
      <c r="G9">
        <v>36020</v>
      </c>
      <c r="H9">
        <v>20350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4"/>
        <v>16720</v>
      </c>
      <c r="P9" t="s">
        <v>0</v>
      </c>
      <c r="Q9" t="s">
        <v>0</v>
      </c>
    </row>
    <row r="10" spans="1:17" ht="14.25">
      <c r="A10" t="str">
        <f>TEXT(3840600206707,"0000000000000")</f>
        <v>3840600206707</v>
      </c>
      <c r="B10" t="s">
        <v>35</v>
      </c>
      <c r="C10" t="str">
        <f>TEXT(42,"0000000")</f>
        <v>0000042</v>
      </c>
      <c r="D10" t="s">
        <v>30</v>
      </c>
      <c r="E10" t="s">
        <v>33</v>
      </c>
      <c r="F10">
        <v>18680</v>
      </c>
      <c r="G10">
        <v>36020</v>
      </c>
      <c r="H10">
        <v>20350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4"/>
        <v>18680</v>
      </c>
      <c r="P10" t="s">
        <v>0</v>
      </c>
      <c r="Q10" t="s">
        <v>0</v>
      </c>
    </row>
    <row r="11" spans="1:17" ht="14.25">
      <c r="A11" t="str">
        <f>TEXT(3579900292804,"0000000000000")</f>
        <v>3579900292804</v>
      </c>
      <c r="B11" t="s">
        <v>36</v>
      </c>
      <c r="C11" t="str">
        <f>TEXT(43,"0000000")</f>
        <v>0000043</v>
      </c>
      <c r="D11" t="s">
        <v>30</v>
      </c>
      <c r="E11" t="s">
        <v>33</v>
      </c>
      <c r="F11">
        <v>18680</v>
      </c>
      <c r="G11">
        <v>36020</v>
      </c>
      <c r="H11">
        <v>20350</v>
      </c>
      <c r="K11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  <c r="O11">
        <f t="shared" si="4"/>
        <v>18680</v>
      </c>
      <c r="P11" t="s">
        <v>0</v>
      </c>
      <c r="Q11" t="s">
        <v>0</v>
      </c>
    </row>
    <row r="12" spans="1:17" ht="14.25">
      <c r="A12" t="str">
        <f>TEXT(3100504256355,"0000000000000")</f>
        <v>3100504256355</v>
      </c>
      <c r="B12" t="s">
        <v>37</v>
      </c>
      <c r="C12" t="str">
        <f>TEXT(44,"0000000")</f>
        <v>0000044</v>
      </c>
      <c r="D12" t="s">
        <v>30</v>
      </c>
      <c r="E12" t="s">
        <v>33</v>
      </c>
      <c r="F12">
        <v>20850</v>
      </c>
      <c r="G12">
        <v>36020</v>
      </c>
      <c r="H12">
        <v>20350</v>
      </c>
      <c r="K12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  <c r="O12">
        <f t="shared" si="4"/>
        <v>20850</v>
      </c>
      <c r="P12" t="s">
        <v>0</v>
      </c>
      <c r="Q12" t="s">
        <v>0</v>
      </c>
    </row>
    <row r="13" spans="1:17" ht="14.25">
      <c r="A13" t="str">
        <f>TEXT(3840600132118,"0000000000000")</f>
        <v>3840600132118</v>
      </c>
      <c r="B13" t="s">
        <v>38</v>
      </c>
      <c r="C13" t="str">
        <f>TEXT(222,"0000000")</f>
        <v>0000222</v>
      </c>
      <c r="D13" t="s">
        <v>30</v>
      </c>
      <c r="E13" t="s">
        <v>33</v>
      </c>
      <c r="F13">
        <v>25350</v>
      </c>
      <c r="G13">
        <v>36020</v>
      </c>
      <c r="H13">
        <v>30600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0</v>
      </c>
      <c r="O13">
        <f t="shared" si="4"/>
        <v>25350</v>
      </c>
      <c r="P13" t="s">
        <v>0</v>
      </c>
      <c r="Q13" t="s">
        <v>0</v>
      </c>
    </row>
    <row r="14" spans="1:17" ht="14.25">
      <c r="A14" t="str">
        <f>TEXT(3110101558132,"0000000000000")</f>
        <v>3110101558132</v>
      </c>
      <c r="B14" t="s">
        <v>39</v>
      </c>
      <c r="C14" t="str">
        <f>TEXT(691,"0000000")</f>
        <v>0000691</v>
      </c>
      <c r="D14" t="s">
        <v>30</v>
      </c>
      <c r="E14" t="s">
        <v>33</v>
      </c>
      <c r="F14">
        <v>14950</v>
      </c>
      <c r="G14">
        <v>36020</v>
      </c>
      <c r="H14">
        <v>20350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4"/>
        <v>14950</v>
      </c>
      <c r="P14" t="s">
        <v>0</v>
      </c>
      <c r="Q14" t="s">
        <v>0</v>
      </c>
    </row>
    <row r="15" spans="1:17" ht="14.25">
      <c r="A15" t="str">
        <f>TEXT(3301800444402,"0000000000000")</f>
        <v>3301800444402</v>
      </c>
      <c r="B15" t="s">
        <v>40</v>
      </c>
      <c r="C15" t="str">
        <f>TEXT(347,"0000000")</f>
        <v>0000347</v>
      </c>
      <c r="D15" t="s">
        <v>30</v>
      </c>
      <c r="E15" t="s">
        <v>41</v>
      </c>
      <c r="F15">
        <v>13290</v>
      </c>
      <c r="G15">
        <v>22220</v>
      </c>
      <c r="H15">
        <v>15390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4"/>
        <v>13290</v>
      </c>
      <c r="P15" t="s">
        <v>0</v>
      </c>
      <c r="Q15" t="s">
        <v>0</v>
      </c>
    </row>
    <row r="16" spans="1:17" ht="14.25">
      <c r="A16" t="str">
        <f>TEXT(3101402088195,"0000000000000")</f>
        <v>3101402088195</v>
      </c>
      <c r="B16" t="s">
        <v>42</v>
      </c>
      <c r="C16" t="str">
        <f>TEXT(806,"0000000")</f>
        <v>0000806</v>
      </c>
      <c r="D16" t="s">
        <v>30</v>
      </c>
      <c r="E16" t="s">
        <v>41</v>
      </c>
      <c r="F16">
        <v>10890</v>
      </c>
      <c r="G16">
        <v>22220</v>
      </c>
      <c r="H16">
        <v>15390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4"/>
        <v>10890</v>
      </c>
      <c r="P16" t="s">
        <v>0</v>
      </c>
      <c r="Q16" t="s">
        <v>0</v>
      </c>
    </row>
    <row r="17" spans="1:17" ht="14.25">
      <c r="A17" t="str">
        <f>TEXT(3600300019059,"0000000000000")</f>
        <v>3600300019059</v>
      </c>
      <c r="B17" t="s">
        <v>43</v>
      </c>
      <c r="C17" t="str">
        <f>TEXT(870,"0000000")</f>
        <v>0000870</v>
      </c>
      <c r="D17" t="s">
        <v>30</v>
      </c>
      <c r="E17" t="s">
        <v>41</v>
      </c>
      <c r="F17">
        <v>22220</v>
      </c>
      <c r="G17">
        <v>22220</v>
      </c>
      <c r="H17">
        <v>19950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4"/>
        <v>22220</v>
      </c>
      <c r="P17" t="s">
        <v>0</v>
      </c>
      <c r="Q17" t="s">
        <v>0</v>
      </c>
    </row>
    <row r="18" spans="1:17" ht="14.25">
      <c r="A18" t="str">
        <f>TEXT(3960200196479,"0000000000000")</f>
        <v>3960200196479</v>
      </c>
      <c r="B18" t="s">
        <v>44</v>
      </c>
      <c r="C18" t="str">
        <f>TEXT(982,"0000000")</f>
        <v>0000982</v>
      </c>
      <c r="D18" t="s">
        <v>30</v>
      </c>
      <c r="E18" t="s">
        <v>41</v>
      </c>
      <c r="F18">
        <v>10890</v>
      </c>
      <c r="G18">
        <v>22220</v>
      </c>
      <c r="H18">
        <v>15390</v>
      </c>
      <c r="K18">
        <f t="shared" si="0"/>
        <v>0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4"/>
        <v>10890</v>
      </c>
      <c r="P18" t="s">
        <v>0</v>
      </c>
      <c r="Q18" t="s">
        <v>0</v>
      </c>
    </row>
    <row r="19" spans="1:17" ht="14.25">
      <c r="A19" t="str">
        <f>TEXT(3321200360712,"0000000000000")</f>
        <v>3321200360712</v>
      </c>
      <c r="B19" t="s">
        <v>45</v>
      </c>
      <c r="C19" t="str">
        <f>TEXT(1750,"0000000")</f>
        <v>0001750</v>
      </c>
      <c r="D19" t="s">
        <v>30</v>
      </c>
      <c r="E19" t="s">
        <v>41</v>
      </c>
      <c r="F19">
        <v>9460</v>
      </c>
      <c r="G19">
        <v>22220</v>
      </c>
      <c r="H19">
        <v>15390</v>
      </c>
      <c r="K19">
        <f t="shared" si="0"/>
        <v>0</v>
      </c>
      <c r="L19">
        <f t="shared" si="1"/>
        <v>0</v>
      </c>
      <c r="M19">
        <f t="shared" si="2"/>
        <v>0</v>
      </c>
      <c r="N19">
        <f t="shared" si="3"/>
        <v>0</v>
      </c>
      <c r="O19">
        <f t="shared" si="4"/>
        <v>9460</v>
      </c>
      <c r="P19" t="s">
        <v>0</v>
      </c>
      <c r="Q19" t="s">
        <v>0</v>
      </c>
    </row>
    <row r="20" spans="1:17" ht="14.25">
      <c r="A20" t="str">
        <f>TEXT(5120600015505,"0000000000000")</f>
        <v>5120600015505</v>
      </c>
      <c r="B20" t="s">
        <v>46</v>
      </c>
      <c r="C20" t="str">
        <f>TEXT(1817,"0000000")</f>
        <v>0001817</v>
      </c>
      <c r="D20" t="s">
        <v>30</v>
      </c>
      <c r="E20" t="s">
        <v>41</v>
      </c>
      <c r="F20">
        <v>10660</v>
      </c>
      <c r="G20">
        <v>22220</v>
      </c>
      <c r="H20">
        <v>15390</v>
      </c>
      <c r="K20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  <c r="O20">
        <f t="shared" si="4"/>
        <v>10660</v>
      </c>
      <c r="P20" t="s">
        <v>0</v>
      </c>
      <c r="Q20" t="s">
        <v>0</v>
      </c>
    </row>
    <row r="21" spans="1:17" ht="14.25">
      <c r="A21" t="str">
        <f>TEXT(3100502732133,"0000000000000")</f>
        <v>3100502732133</v>
      </c>
      <c r="B21" t="s">
        <v>47</v>
      </c>
      <c r="C21" t="str">
        <f>TEXT(2994,"0000000")</f>
        <v>0002994</v>
      </c>
      <c r="D21" t="s">
        <v>48</v>
      </c>
      <c r="E21" t="s">
        <v>49</v>
      </c>
      <c r="F21">
        <v>15650</v>
      </c>
      <c r="G21">
        <v>33540</v>
      </c>
      <c r="H21">
        <v>16030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  <c r="O21">
        <f t="shared" si="4"/>
        <v>15650</v>
      </c>
      <c r="P21" t="s">
        <v>0</v>
      </c>
      <c r="Q21" t="s">
        <v>0</v>
      </c>
    </row>
    <row r="22" spans="12:15" ht="14.25">
      <c r="L22" t="s">
        <v>50</v>
      </c>
      <c r="N22">
        <f>SUM($N7:$N21)</f>
        <v>0</v>
      </c>
      <c r="O22">
        <v>281930</v>
      </c>
    </row>
    <row r="23" spans="12:14" ht="14.25">
      <c r="L23" t="s">
        <v>51</v>
      </c>
      <c r="N23">
        <v>8950</v>
      </c>
    </row>
    <row r="24" ht="14.25">
      <c r="N24">
        <f>$N23-$N22</f>
        <v>8950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2010-12-03T05:18:29Z</dcterms:created>
  <dcterms:modified xsi:type="dcterms:W3CDTF">2010-12-13T03:12:24Z</dcterms:modified>
  <cp:category/>
  <cp:version/>
  <cp:contentType/>
  <cp:contentStatus/>
</cp:coreProperties>
</file>