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บริหารกลาง" sheetId="1" r:id="rId1"/>
  </sheets>
  <definedNames/>
  <calcPr fullCalcOnLoad="1"/>
</workbook>
</file>

<file path=xl/sharedStrings.xml><?xml version="1.0" encoding="utf-8"?>
<sst xmlns="http://schemas.openxmlformats.org/spreadsheetml/2006/main" count="376" uniqueCount="114">
  <si>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</si>
  <si>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</si>
  <si>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สำนักบริหารกลาง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</si>
  <si>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</si>
  <si>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</si>
  <si>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</si>
  <si>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</si>
  <si>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</si>
  <si>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</si>
  <si>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</si>
  <si>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</si>
  <si>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</si>
  <si>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</si>
  <si>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</si>
  <si>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</si>
  <si>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</si>
  <si>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</si>
  <si>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</si>
  <si>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</si>
  <si>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</si>
  <si>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</si>
  <si>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</si>
  <si>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</si>
  <si>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</si>
  <si>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</si>
  <si>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</si>
  <si>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</si>
  <si>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</si>
  <si>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</si>
  <si>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นางสาว ถนอม โมบัญดิษฐ์</t>
  </si>
  <si>
    <t>นักวิชาการเงินและบัญชี</t>
  </si>
  <si>
    <t>ชำนาญการพิเศษ</t>
  </si>
  <si>
    <t>นางสาว เพ็ญสิริ ประเสริฐอัมพร</t>
  </si>
  <si>
    <t>นักทรัพยากรบุคคล</t>
  </si>
  <si>
    <t>นางสาว พัชรา ลิมปนานุวัฒน์</t>
  </si>
  <si>
    <t>ชำนาญการ</t>
  </si>
  <si>
    <t>นางสาว ชญานุตม์ คงสมทอง</t>
  </si>
  <si>
    <t>นาง อัจฉรา เหมือนประสงค์</t>
  </si>
  <si>
    <t>นาง วรรณเพ็ญ สุขสมอรรถ</t>
  </si>
  <si>
    <t>นาย คงกริช พงษ์พันธ์</t>
  </si>
  <si>
    <t>นักวิชาการเผยแพร่</t>
  </si>
  <si>
    <t>นางสาว พจนีย์ พจนะลาวัณย์</t>
  </si>
  <si>
    <t>นาย โอภาศ พันธ์ทอง</t>
  </si>
  <si>
    <t>นักวิชาการโสตทัศนศึกษา</t>
  </si>
  <si>
    <t>นาง ชนิลทิพย์ วงศ์ศรีวัฒนกุล</t>
  </si>
  <si>
    <t>นาง สุวิมล ถนอมเผ่า</t>
  </si>
  <si>
    <t>นาง เปรมจิตต์ สุวรรณบงกช</t>
  </si>
  <si>
    <t>นาย เศกสรรค์ ทิพย์สุข</t>
  </si>
  <si>
    <t>นิติกร</t>
  </si>
  <si>
    <t>นาง สุรีรัตน์ นรรัตน์</t>
  </si>
  <si>
    <t>นางสาว สุรีย์พร รัตโนภาส</t>
  </si>
  <si>
    <t>นางสาว ศุภาพิชญ์ จำปาเงิน</t>
  </si>
  <si>
    <t>นางสาว คริษฐา ทับจั่น</t>
  </si>
  <si>
    <t>นาย ณรงวิทย์ สุวรรณสิทธิ์</t>
  </si>
  <si>
    <t>นางสาว สมฤดี แซ่ลิ่ม</t>
  </si>
  <si>
    <t>นางสาว รัตนา ขาวผ่อง</t>
  </si>
  <si>
    <t>นางสาว มุกตาภา นิ่มอนงค์</t>
  </si>
  <si>
    <t>นางสาว สุพัตสร มากทอง</t>
  </si>
  <si>
    <t>ปฏิบัติการ</t>
  </si>
  <si>
    <t>นางสาว ขวัญใจ เพียรพิทยากุล</t>
  </si>
  <si>
    <t>นางสาว สุดา โตรส</t>
  </si>
  <si>
    <t>นางสาว ทัศนี ร่มจันทร์</t>
  </si>
  <si>
    <t>นางสาว สุชาดา เกษรเกิด</t>
  </si>
  <si>
    <t>นักวิชาการพัสดุ</t>
  </si>
  <si>
    <t>นาย เอกชัย เกื้อทอง</t>
  </si>
  <si>
    <t>นาง พัสราพร รัตน์ศิริเลิศ</t>
  </si>
  <si>
    <t>นางสาว วันดี พนาวงศ์รุ่งโรจน์</t>
  </si>
  <si>
    <t>นางสาว พจมาน แสงเพชร</t>
  </si>
  <si>
    <t>นาย ชุติเดช กสิกรรม</t>
  </si>
  <si>
    <t>นักจัดการงานทั่วไป</t>
  </si>
  <si>
    <t>นางสาว นฤมล กสิกรรม</t>
  </si>
  <si>
    <t>นาย สมภพ รัตนประชา</t>
  </si>
  <si>
    <t>นางสาว สุภาพ เทศดี</t>
  </si>
  <si>
    <t>นาย พลกฤษณ์ นาคศิริ</t>
  </si>
  <si>
    <t>นาง วราภรณ์ อ่วมพ่วง</t>
  </si>
  <si>
    <t>นาง พัชราภา พรมนิล</t>
  </si>
  <si>
    <t>นางสาว จริยา กาฬภักดี</t>
  </si>
  <si>
    <t>นางสาว สุชีรา วิมลรัตน์</t>
  </si>
  <si>
    <t>นางสาว กมลทิพย์ ก่อตระกูล</t>
  </si>
  <si>
    <t>นาง ณัฐวิภา รอสูงเนิน</t>
  </si>
  <si>
    <t>นาง สุชาดา อนูปกิจ</t>
  </si>
  <si>
    <t>นางสาว อังสนา ม่วงเกตุมา</t>
  </si>
  <si>
    <t>นางสาว สุกัญญา โรจนศิลป์</t>
  </si>
  <si>
    <t>เจ้าพนักงานธุรการ</t>
  </si>
  <si>
    <t>ชำนาญงาน</t>
  </si>
  <si>
    <t>นางสาว สุภาพร แก้วบับพา</t>
  </si>
  <si>
    <t>เจ้าพนักงานการเงินและบัญชี</t>
  </si>
  <si>
    <t>นางสาว ชุลีกร บัวเพ็ญ</t>
  </si>
  <si>
    <t>นางสาว อรสา บุญประเสริฐ</t>
  </si>
  <si>
    <t>นางสาว สุกัลยา โตสินธุ์</t>
  </si>
  <si>
    <t>เจ้าพนักงานเผยแพร่ประชาสัมพันธ์</t>
  </si>
  <si>
    <t>นาย คณพจน์ เรืองมณี</t>
  </si>
  <si>
    <t>นายช่างศิลป์</t>
  </si>
  <si>
    <t>นาย ปรเมษฐ มิญฌา</t>
  </si>
  <si>
    <t>นายช่างไฟฟ้า</t>
  </si>
  <si>
    <t>นาย ไพโรจน์ เจริญสุข</t>
  </si>
  <si>
    <t>นางสาว ธวชินา สาตรักษ์</t>
  </si>
  <si>
    <t>นางสาว ไพรินทร์ วรรณกี้</t>
  </si>
  <si>
    <t>นาง อุสนะ ศิริพันธุ์</t>
  </si>
  <si>
    <t>นาง วิรากานต์ สุทธิยุทธ์</t>
  </si>
  <si>
    <t>นางสาว พรพิมล โรทะกะ</t>
  </si>
  <si>
    <t>นางสาว พัธญสรณ์ แป้นทอง</t>
  </si>
  <si>
    <t>นาง ปรีดา จิระชัชวาลวงศ์</t>
  </si>
  <si>
    <t>ปฎิบัติงาน</t>
  </si>
  <si>
    <t>นางสาว พัชรินทร์ ดวงงาม</t>
  </si>
  <si>
    <t>เจ้าพนักงานพัสดุ</t>
  </si>
  <si>
    <t>นางสาว วารุณี โยธานันท์</t>
  </si>
  <si>
    <t>นาย พงษ์ปรารินทร์ บุญภัทร</t>
  </si>
  <si>
    <t>นายช่างภาพ</t>
  </si>
  <si>
    <t>นางสาว กรุณา ส่งแสง</t>
  </si>
  <si>
    <t>นาย ชินโย ชาชิโย</t>
  </si>
  <si>
    <t>นางสาว พัชรากร สิทธิการ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</si>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</sst>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J7" sqref="J7:J70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TEXT(3749800072576,"0000000000000")</f>
        <v>3749800072576</v>
      </c>
      <c r="B7" t="s">
        <v>29</v>
      </c>
      <c r="C7" t="str">
        <f>TEXT(16,"0000000")</f>
        <v>0000016</v>
      </c>
      <c r="D7" t="s">
        <v>30</v>
      </c>
      <c r="E7" t="s">
        <v>31</v>
      </c>
      <c r="F7">
        <v>45300</v>
      </c>
      <c r="G7">
        <v>50550</v>
      </c>
      <c r="H7">
        <v>43190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45300</v>
      </c>
      <c r="P7" t="s">
        <v>0</v>
      </c>
      <c r="Q7" t="s">
        <v>0</v>
      </c>
    </row>
    <row r="8" spans="1:17" ht="14.25">
      <c r="A8" t="str">
        <f>TEXT(3101401347324,"0000000000000")</f>
        <v>3101401347324</v>
      </c>
      <c r="B8" t="s">
        <v>32</v>
      </c>
      <c r="C8" t="str">
        <f>TEXT(1120,"0000000")</f>
        <v>0001120</v>
      </c>
      <c r="D8" t="s">
        <v>33</v>
      </c>
      <c r="E8" t="s">
        <v>31</v>
      </c>
      <c r="F8">
        <v>49180</v>
      </c>
      <c r="G8">
        <v>50550</v>
      </c>
      <c r="H8">
        <v>43190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49180</v>
      </c>
      <c r="P8" t="s">
        <v>0</v>
      </c>
      <c r="Q8" t="s">
        <v>0</v>
      </c>
    </row>
    <row r="9" spans="1:17" ht="14.25">
      <c r="A9" t="str">
        <f>TEXT(5100199003491,"0000000000000")</f>
        <v>5100199003491</v>
      </c>
      <c r="B9" t="s">
        <v>34</v>
      </c>
      <c r="C9" t="str">
        <f>TEXT(17,"0000000")</f>
        <v>0000017</v>
      </c>
      <c r="D9" t="s">
        <v>30</v>
      </c>
      <c r="E9" t="s">
        <v>35</v>
      </c>
      <c r="F9">
        <v>19100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19100</v>
      </c>
      <c r="P9" t="s">
        <v>0</v>
      </c>
      <c r="Q9" t="s">
        <v>0</v>
      </c>
    </row>
    <row r="10" spans="1:17" ht="14.25">
      <c r="A10" t="str">
        <f>TEXT(3140100339992,"0000000000000")</f>
        <v>3140100339992</v>
      </c>
      <c r="B10" t="s">
        <v>36</v>
      </c>
      <c r="C10" t="str">
        <f>TEXT(19,"0000000")</f>
        <v>0000019</v>
      </c>
      <c r="D10" t="s">
        <v>30</v>
      </c>
      <c r="E10" t="s">
        <v>35</v>
      </c>
      <c r="F10">
        <v>28640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28640</v>
      </c>
      <c r="P10" t="s">
        <v>0</v>
      </c>
      <c r="Q10" t="s">
        <v>0</v>
      </c>
    </row>
    <row r="11" spans="1:17" ht="14.25">
      <c r="A11" t="str">
        <f>TEXT(3100501222671,"0000000000000")</f>
        <v>3100501222671</v>
      </c>
      <c r="B11" t="s">
        <v>37</v>
      </c>
      <c r="C11" t="str">
        <f>TEXT(24,"0000000")</f>
        <v>0000024</v>
      </c>
      <c r="D11" t="s">
        <v>33</v>
      </c>
      <c r="E11" t="s">
        <v>35</v>
      </c>
      <c r="F11">
        <v>20010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20010</v>
      </c>
      <c r="P11" t="s">
        <v>0</v>
      </c>
      <c r="Q11" t="s">
        <v>0</v>
      </c>
    </row>
    <row r="12" spans="1:17" ht="14.25">
      <c r="A12" t="str">
        <f>TEXT(3100501844663,"0000000000000")</f>
        <v>3100501844663</v>
      </c>
      <c r="B12" t="s">
        <v>38</v>
      </c>
      <c r="C12" t="str">
        <f>TEXT(25,"0000000")</f>
        <v>0000025</v>
      </c>
      <c r="D12" t="s">
        <v>33</v>
      </c>
      <c r="E12" t="s">
        <v>35</v>
      </c>
      <c r="F12">
        <v>19300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19300</v>
      </c>
      <c r="P12" t="s">
        <v>0</v>
      </c>
      <c r="Q12" t="s">
        <v>0</v>
      </c>
    </row>
    <row r="13" spans="1:17" ht="14.25">
      <c r="A13" t="str">
        <f>TEXT(3100800256437,"0000000000000")</f>
        <v>3100800256437</v>
      </c>
      <c r="B13" t="s">
        <v>39</v>
      </c>
      <c r="C13" t="str">
        <f>TEXT(63,"0000000")</f>
        <v>0000063</v>
      </c>
      <c r="D13" t="s">
        <v>40</v>
      </c>
      <c r="E13" t="s">
        <v>35</v>
      </c>
      <c r="F13">
        <v>23190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23190</v>
      </c>
      <c r="P13" t="s">
        <v>0</v>
      </c>
      <c r="Q13" t="s">
        <v>0</v>
      </c>
    </row>
    <row r="14" spans="1:17" ht="14.25">
      <c r="A14" t="str">
        <f>TEXT(3169900237408,"0000000000000")</f>
        <v>3169900237408</v>
      </c>
      <c r="B14" t="s">
        <v>41</v>
      </c>
      <c r="C14" t="str">
        <f>TEXT(65,"0000000")</f>
        <v>0000065</v>
      </c>
      <c r="D14" t="s">
        <v>40</v>
      </c>
      <c r="E14" t="s">
        <v>35</v>
      </c>
      <c r="F14">
        <v>19300</v>
      </c>
      <c r="G14">
        <v>36020</v>
      </c>
      <c r="H14">
        <v>20350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19300</v>
      </c>
      <c r="P14" t="s">
        <v>0</v>
      </c>
      <c r="Q14" t="s">
        <v>0</v>
      </c>
    </row>
    <row r="15" spans="1:17" ht="14.25">
      <c r="A15" t="str">
        <f>TEXT(3101203460566,"0000000000000")</f>
        <v>3101203460566</v>
      </c>
      <c r="B15" t="s">
        <v>42</v>
      </c>
      <c r="C15" t="str">
        <f>TEXT(66,"0000000")</f>
        <v>0000066</v>
      </c>
      <c r="D15" t="s">
        <v>43</v>
      </c>
      <c r="E15" t="s">
        <v>35</v>
      </c>
      <c r="F15">
        <v>28120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28120</v>
      </c>
      <c r="P15" t="s">
        <v>0</v>
      </c>
      <c r="Q15" t="s">
        <v>0</v>
      </c>
    </row>
    <row r="16" spans="1:17" ht="14.25">
      <c r="A16" t="str">
        <f>TEXT(3540400618486,"0000000000000")</f>
        <v>3540400618486</v>
      </c>
      <c r="B16" t="s">
        <v>44</v>
      </c>
      <c r="C16" t="str">
        <f>TEXT(182,"0000000")</f>
        <v>0000182</v>
      </c>
      <c r="D16" t="s">
        <v>33</v>
      </c>
      <c r="E16" t="s">
        <v>35</v>
      </c>
      <c r="F16">
        <v>28950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28950</v>
      </c>
      <c r="P16" t="s">
        <v>0</v>
      </c>
      <c r="Q16" t="s">
        <v>0</v>
      </c>
    </row>
    <row r="17" spans="1:17" ht="14.25">
      <c r="A17" t="str">
        <f>TEXT(3220100560809,"0000000000000")</f>
        <v>3220100560809</v>
      </c>
      <c r="B17" t="s">
        <v>45</v>
      </c>
      <c r="C17" t="str">
        <f>TEXT(259,"0000000")</f>
        <v>0000259</v>
      </c>
      <c r="D17" t="s">
        <v>30</v>
      </c>
      <c r="E17" t="s">
        <v>35</v>
      </c>
      <c r="F17">
        <v>19630</v>
      </c>
      <c r="G17">
        <v>36020</v>
      </c>
      <c r="H17">
        <v>20350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19630</v>
      </c>
      <c r="P17" t="s">
        <v>0</v>
      </c>
      <c r="Q17" t="s">
        <v>0</v>
      </c>
    </row>
    <row r="18" spans="1:17" ht="14.25">
      <c r="A18" t="str">
        <f>TEXT(3100602879438,"0000000000000")</f>
        <v>3100602879438</v>
      </c>
      <c r="B18" t="s">
        <v>46</v>
      </c>
      <c r="C18" t="str">
        <f>TEXT(467,"0000000")</f>
        <v>0000467</v>
      </c>
      <c r="D18" t="s">
        <v>30</v>
      </c>
      <c r="E18" t="s">
        <v>35</v>
      </c>
      <c r="F18">
        <v>14950</v>
      </c>
      <c r="G18">
        <v>36020</v>
      </c>
      <c r="H18">
        <v>20350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14950</v>
      </c>
      <c r="P18" t="s">
        <v>0</v>
      </c>
      <c r="Q18" t="s">
        <v>0</v>
      </c>
    </row>
    <row r="19" spans="1:17" ht="14.25">
      <c r="A19" t="str">
        <f>TEXT(3250800099845,"0000000000000")</f>
        <v>3250800099845</v>
      </c>
      <c r="B19" t="s">
        <v>47</v>
      </c>
      <c r="C19" t="str">
        <f>TEXT(556,"0000000")</f>
        <v>0000556</v>
      </c>
      <c r="D19" t="s">
        <v>48</v>
      </c>
      <c r="E19" t="s">
        <v>35</v>
      </c>
      <c r="F19">
        <v>20620</v>
      </c>
      <c r="G19">
        <v>36020</v>
      </c>
      <c r="H19">
        <v>20350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20620</v>
      </c>
      <c r="P19" t="s">
        <v>0</v>
      </c>
      <c r="Q19" t="s">
        <v>0</v>
      </c>
    </row>
    <row r="20" spans="1:17" ht="14.25">
      <c r="A20" t="str">
        <f>TEXT(3440100040293,"0000000000000")</f>
        <v>3440100040293</v>
      </c>
      <c r="B20" t="s">
        <v>49</v>
      </c>
      <c r="C20" t="str">
        <f>TEXT(711,"0000000")</f>
        <v>0000711</v>
      </c>
      <c r="D20" t="s">
        <v>30</v>
      </c>
      <c r="E20" t="s">
        <v>35</v>
      </c>
      <c r="F20">
        <v>15310</v>
      </c>
      <c r="G20">
        <v>36020</v>
      </c>
      <c r="H20">
        <v>20350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15310</v>
      </c>
      <c r="P20" t="s">
        <v>0</v>
      </c>
      <c r="Q20" t="s">
        <v>0</v>
      </c>
    </row>
    <row r="21" spans="1:17" ht="14.25">
      <c r="A21" t="str">
        <f>TEXT(5969999012488,"0000000000000")</f>
        <v>5969999012488</v>
      </c>
      <c r="B21" t="s">
        <v>50</v>
      </c>
      <c r="C21" t="str">
        <f>TEXT(732,"0000000")</f>
        <v>0000732</v>
      </c>
      <c r="D21" t="s">
        <v>33</v>
      </c>
      <c r="E21" t="s">
        <v>35</v>
      </c>
      <c r="F21">
        <v>26080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26080</v>
      </c>
      <c r="P21" t="s">
        <v>0</v>
      </c>
      <c r="Q21" t="s">
        <v>0</v>
      </c>
    </row>
    <row r="22" spans="1:17" ht="14.25">
      <c r="A22" t="str">
        <f>TEXT(3720500110458,"0000000000000")</f>
        <v>3720500110458</v>
      </c>
      <c r="B22" t="s">
        <v>51</v>
      </c>
      <c r="C22" t="str">
        <f>TEXT(761,"0000000")</f>
        <v>0000761</v>
      </c>
      <c r="D22" t="s">
        <v>30</v>
      </c>
      <c r="E22" t="s">
        <v>35</v>
      </c>
      <c r="F22">
        <v>23040</v>
      </c>
      <c r="G22">
        <v>36020</v>
      </c>
      <c r="H22">
        <v>20350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23040</v>
      </c>
      <c r="P22" t="s">
        <v>0</v>
      </c>
      <c r="Q22" t="s">
        <v>0</v>
      </c>
    </row>
    <row r="23" spans="1:17" ht="14.25">
      <c r="A23" t="str">
        <f>TEXT(3120200578344,"0000000000000")</f>
        <v>3120200578344</v>
      </c>
      <c r="B23" t="s">
        <v>52</v>
      </c>
      <c r="C23" t="str">
        <f>TEXT(1441,"0000000")</f>
        <v>0001441</v>
      </c>
      <c r="D23" t="s">
        <v>33</v>
      </c>
      <c r="E23" t="s">
        <v>35</v>
      </c>
      <c r="F23">
        <v>19300</v>
      </c>
      <c r="G23">
        <v>36020</v>
      </c>
      <c r="H23">
        <v>20350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19300</v>
      </c>
      <c r="P23" t="s">
        <v>0</v>
      </c>
      <c r="Q23" t="s">
        <v>0</v>
      </c>
    </row>
    <row r="24" spans="1:17" ht="14.25">
      <c r="A24" t="str">
        <f>TEXT(3100200390264,"0000000000000")</f>
        <v>3100200390264</v>
      </c>
      <c r="B24" t="s">
        <v>53</v>
      </c>
      <c r="C24" t="str">
        <f>TEXT(1442,"0000000")</f>
        <v>0001442</v>
      </c>
      <c r="D24" t="s">
        <v>33</v>
      </c>
      <c r="E24" t="s">
        <v>35</v>
      </c>
      <c r="F24">
        <v>16900</v>
      </c>
      <c r="G24">
        <v>36020</v>
      </c>
      <c r="H24">
        <v>20350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16900</v>
      </c>
      <c r="P24" t="s">
        <v>0</v>
      </c>
      <c r="Q24" t="s">
        <v>0</v>
      </c>
    </row>
    <row r="25" spans="1:17" ht="14.25">
      <c r="A25" t="str">
        <f>TEXT(3800600048141,"0000000000000")</f>
        <v>3800600048141</v>
      </c>
      <c r="B25" t="s">
        <v>54</v>
      </c>
      <c r="C25" t="str">
        <f>TEXT(1443,"0000000")</f>
        <v>0001443</v>
      </c>
      <c r="D25" t="s">
        <v>33</v>
      </c>
      <c r="E25" t="s">
        <v>35</v>
      </c>
      <c r="F25">
        <v>17100</v>
      </c>
      <c r="G25">
        <v>36020</v>
      </c>
      <c r="H25">
        <v>20350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17100</v>
      </c>
      <c r="P25" t="s">
        <v>0</v>
      </c>
      <c r="Q25" t="s">
        <v>0</v>
      </c>
    </row>
    <row r="26" spans="1:17" ht="14.25">
      <c r="A26" t="str">
        <f>TEXT(3100500501789,"0000000000000")</f>
        <v>3100500501789</v>
      </c>
      <c r="B26" t="s">
        <v>55</v>
      </c>
      <c r="C26" t="str">
        <f>TEXT(1444,"0000000")</f>
        <v>0001444</v>
      </c>
      <c r="D26" t="s">
        <v>33</v>
      </c>
      <c r="E26" t="s">
        <v>35</v>
      </c>
      <c r="F26">
        <v>15310</v>
      </c>
      <c r="G26">
        <v>36020</v>
      </c>
      <c r="H26">
        <v>20350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15310</v>
      </c>
      <c r="P26" t="s">
        <v>0</v>
      </c>
      <c r="Q26" t="s">
        <v>0</v>
      </c>
    </row>
    <row r="27" spans="1:17" ht="14.25">
      <c r="A27" t="str">
        <f>TEXT(3102201308881,"0000000000000")</f>
        <v>3102201308881</v>
      </c>
      <c r="B27" t="s">
        <v>56</v>
      </c>
      <c r="C27" t="str">
        <f>TEXT(1445,"0000000")</f>
        <v>0001445</v>
      </c>
      <c r="D27" t="s">
        <v>33</v>
      </c>
      <c r="E27" t="s">
        <v>35</v>
      </c>
      <c r="F27">
        <v>16230</v>
      </c>
      <c r="G27">
        <v>36020</v>
      </c>
      <c r="H27">
        <v>20350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16230</v>
      </c>
      <c r="P27" t="s">
        <v>0</v>
      </c>
      <c r="Q27" t="s">
        <v>0</v>
      </c>
    </row>
    <row r="28" spans="1:17" ht="14.25">
      <c r="A28" t="str">
        <f>TEXT(3801600379483,"0000000000000")</f>
        <v>3801600379483</v>
      </c>
      <c r="B28" t="s">
        <v>57</v>
      </c>
      <c r="C28" t="str">
        <f>TEXT(23,"0000000")</f>
        <v>0000023</v>
      </c>
      <c r="D28" t="s">
        <v>33</v>
      </c>
      <c r="E28" t="s">
        <v>58</v>
      </c>
      <c r="F28">
        <v>10410</v>
      </c>
      <c r="G28">
        <v>22220</v>
      </c>
      <c r="H28">
        <v>15390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10410</v>
      </c>
      <c r="P28" t="s">
        <v>0</v>
      </c>
      <c r="Q28" t="s">
        <v>0</v>
      </c>
    </row>
    <row r="29" spans="1:17" ht="14.25">
      <c r="A29" t="str">
        <f>TEXT(3190100041993,"0000000000000")</f>
        <v>3190100041993</v>
      </c>
      <c r="B29" t="s">
        <v>59</v>
      </c>
      <c r="C29" t="str">
        <f>TEXT(64,"0000000")</f>
        <v>0000064</v>
      </c>
      <c r="D29" t="s">
        <v>40</v>
      </c>
      <c r="E29" t="s">
        <v>58</v>
      </c>
      <c r="F29">
        <v>10410</v>
      </c>
      <c r="G29">
        <v>22220</v>
      </c>
      <c r="H29">
        <v>15390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10410</v>
      </c>
      <c r="P29" t="s">
        <v>0</v>
      </c>
      <c r="Q29" t="s">
        <v>0</v>
      </c>
    </row>
    <row r="30" spans="1:17" ht="14.25">
      <c r="A30" t="str">
        <f>TEXT(3150200161346,"0000000000000")</f>
        <v>3150200161346</v>
      </c>
      <c r="B30" t="s">
        <v>60</v>
      </c>
      <c r="C30" t="str">
        <f>TEXT(509,"0000000")</f>
        <v>0000509</v>
      </c>
      <c r="D30" t="s">
        <v>30</v>
      </c>
      <c r="E30" t="s">
        <v>58</v>
      </c>
      <c r="F30">
        <v>10910</v>
      </c>
      <c r="G30">
        <v>22220</v>
      </c>
      <c r="H30">
        <v>15390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10910</v>
      </c>
      <c r="P30" t="s">
        <v>0</v>
      </c>
      <c r="Q30" t="s">
        <v>0</v>
      </c>
    </row>
    <row r="31" spans="1:17" ht="14.25">
      <c r="A31" t="str">
        <f>TEXT(3440100026215,"0000000000000")</f>
        <v>3440100026215</v>
      </c>
      <c r="B31" t="s">
        <v>61</v>
      </c>
      <c r="C31" t="str">
        <f>TEXT(578,"0000000")</f>
        <v>0000578</v>
      </c>
      <c r="D31" t="s">
        <v>33</v>
      </c>
      <c r="E31" t="s">
        <v>58</v>
      </c>
      <c r="F31">
        <v>14450</v>
      </c>
      <c r="G31">
        <v>22220</v>
      </c>
      <c r="H31">
        <v>15390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14450</v>
      </c>
      <c r="P31" t="s">
        <v>0</v>
      </c>
      <c r="Q31" t="s">
        <v>0</v>
      </c>
    </row>
    <row r="32" spans="1:17" ht="14.25">
      <c r="A32" t="str">
        <f>TEXT(3600800092561,"0000000000000")</f>
        <v>3600800092561</v>
      </c>
      <c r="B32" t="s">
        <v>62</v>
      </c>
      <c r="C32" t="str">
        <f>TEXT(640,"0000000")</f>
        <v>0000640</v>
      </c>
      <c r="D32" t="s">
        <v>63</v>
      </c>
      <c r="E32" t="s">
        <v>58</v>
      </c>
      <c r="F32">
        <v>11240</v>
      </c>
      <c r="G32">
        <v>22220</v>
      </c>
      <c r="H32">
        <v>15390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11240</v>
      </c>
      <c r="P32" t="s">
        <v>0</v>
      </c>
      <c r="Q32" t="s">
        <v>0</v>
      </c>
    </row>
    <row r="33" spans="1:17" ht="14.25">
      <c r="A33" t="str">
        <f>TEXT(2930100009415,"0000000000000")</f>
        <v>2930100009415</v>
      </c>
      <c r="B33" t="s">
        <v>64</v>
      </c>
      <c r="C33" t="str">
        <f>TEXT(707,"0000000")</f>
        <v>0000707</v>
      </c>
      <c r="D33" t="s">
        <v>48</v>
      </c>
      <c r="E33" t="s">
        <v>58</v>
      </c>
      <c r="F33">
        <v>13580</v>
      </c>
      <c r="G33">
        <v>22220</v>
      </c>
      <c r="H33">
        <v>15390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13580</v>
      </c>
      <c r="P33" t="s">
        <v>0</v>
      </c>
      <c r="Q33" t="s">
        <v>0</v>
      </c>
    </row>
    <row r="34" spans="1:17" ht="14.25">
      <c r="A34" t="str">
        <f>TEXT(3160500140123,"0000000000000")</f>
        <v>3160500140123</v>
      </c>
      <c r="B34" t="s">
        <v>65</v>
      </c>
      <c r="C34" t="str">
        <f>TEXT(787,"0000000")</f>
        <v>0000787</v>
      </c>
      <c r="D34" t="s">
        <v>30</v>
      </c>
      <c r="E34" t="s">
        <v>58</v>
      </c>
      <c r="F34">
        <v>14750</v>
      </c>
      <c r="G34">
        <v>22220</v>
      </c>
      <c r="H34">
        <v>15390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14750</v>
      </c>
      <c r="P34" t="s">
        <v>0</v>
      </c>
      <c r="Q34" t="s">
        <v>0</v>
      </c>
    </row>
    <row r="35" spans="1:17" ht="14.25">
      <c r="A35" t="str">
        <f>TEXT(3700400985487,"0000000000000")</f>
        <v>3700400985487</v>
      </c>
      <c r="B35" t="s">
        <v>66</v>
      </c>
      <c r="C35" t="str">
        <f>TEXT(823,"0000000")</f>
        <v>0000823</v>
      </c>
      <c r="D35" t="s">
        <v>48</v>
      </c>
      <c r="E35" t="s">
        <v>58</v>
      </c>
      <c r="F35">
        <v>14750</v>
      </c>
      <c r="G35">
        <v>22220</v>
      </c>
      <c r="H35">
        <v>15390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14750</v>
      </c>
      <c r="P35" t="s">
        <v>0</v>
      </c>
      <c r="Q35" t="s">
        <v>0</v>
      </c>
    </row>
    <row r="36" spans="1:17" ht="14.25">
      <c r="A36" t="str">
        <f>TEXT(3350300049252,"0000000000000")</f>
        <v>3350300049252</v>
      </c>
      <c r="B36" t="s">
        <v>67</v>
      </c>
      <c r="C36" t="str">
        <f>TEXT(1401,"0000000")</f>
        <v>0001401</v>
      </c>
      <c r="D36" t="s">
        <v>63</v>
      </c>
      <c r="E36" t="s">
        <v>58</v>
      </c>
      <c r="F36">
        <v>11860</v>
      </c>
      <c r="G36">
        <v>22220</v>
      </c>
      <c r="H36">
        <v>15390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11860</v>
      </c>
      <c r="P36" t="s">
        <v>0</v>
      </c>
      <c r="Q36" t="s">
        <v>0</v>
      </c>
    </row>
    <row r="37" spans="1:17" ht="14.25">
      <c r="A37" t="str">
        <f>TEXT(4219800002996,"0000000000000")</f>
        <v>4219800002996</v>
      </c>
      <c r="B37" t="s">
        <v>68</v>
      </c>
      <c r="C37" t="str">
        <f>TEXT(1438,"0000000")</f>
        <v>0001438</v>
      </c>
      <c r="D37" t="s">
        <v>69</v>
      </c>
      <c r="E37" t="s">
        <v>58</v>
      </c>
      <c r="F37">
        <v>12320</v>
      </c>
      <c r="G37">
        <v>22220</v>
      </c>
      <c r="H37">
        <v>15390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12320</v>
      </c>
      <c r="P37" t="s">
        <v>0</v>
      </c>
      <c r="Q37" t="s">
        <v>0</v>
      </c>
    </row>
    <row r="38" spans="1:17" ht="14.25">
      <c r="A38" t="str">
        <f>TEXT(4219800003003,"0000000000000")</f>
        <v>4219800003003</v>
      </c>
      <c r="B38" t="s">
        <v>70</v>
      </c>
      <c r="C38" t="str">
        <f>TEXT(1439,"0000000")</f>
        <v>0001439</v>
      </c>
      <c r="D38" t="s">
        <v>69</v>
      </c>
      <c r="E38" t="s">
        <v>58</v>
      </c>
      <c r="F38">
        <v>10890</v>
      </c>
      <c r="G38">
        <v>22220</v>
      </c>
      <c r="H38">
        <v>15390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10890</v>
      </c>
      <c r="P38" t="s">
        <v>0</v>
      </c>
      <c r="Q38" t="s">
        <v>0</v>
      </c>
    </row>
    <row r="39" spans="1:17" ht="14.25">
      <c r="A39" t="str">
        <f>TEXT(3609700277240,"0000000000000")</f>
        <v>3609700277240</v>
      </c>
      <c r="B39" t="s">
        <v>71</v>
      </c>
      <c r="C39" t="str">
        <f>TEXT(1440,"0000000")</f>
        <v>0001440</v>
      </c>
      <c r="D39" t="s">
        <v>69</v>
      </c>
      <c r="E39" t="s">
        <v>58</v>
      </c>
      <c r="F39">
        <v>10810</v>
      </c>
      <c r="G39">
        <v>22220</v>
      </c>
      <c r="H39">
        <v>15390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10810</v>
      </c>
      <c r="P39" t="s">
        <v>0</v>
      </c>
      <c r="Q39" t="s">
        <v>0</v>
      </c>
    </row>
    <row r="40" spans="1:17" ht="14.25">
      <c r="A40" t="str">
        <f>TEXT(3630100385531,"0000000000000")</f>
        <v>3630100385531</v>
      </c>
      <c r="B40" t="s">
        <v>72</v>
      </c>
      <c r="C40" t="str">
        <f>TEXT(1446,"0000000")</f>
        <v>0001446</v>
      </c>
      <c r="D40" t="s">
        <v>33</v>
      </c>
      <c r="E40" t="s">
        <v>58</v>
      </c>
      <c r="F40">
        <v>10410</v>
      </c>
      <c r="G40">
        <v>22220</v>
      </c>
      <c r="H40">
        <v>15390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10410</v>
      </c>
      <c r="P40" t="s">
        <v>0</v>
      </c>
      <c r="Q40" t="s">
        <v>0</v>
      </c>
    </row>
    <row r="41" spans="1:17" ht="14.25">
      <c r="A41" t="str">
        <f>TEXT(3760200035159,"0000000000000")</f>
        <v>3760200035159</v>
      </c>
      <c r="B41" t="s">
        <v>73</v>
      </c>
      <c r="C41" t="str">
        <f>TEXT(1467,"0000000")</f>
        <v>0001467</v>
      </c>
      <c r="D41" t="s">
        <v>33</v>
      </c>
      <c r="E41" t="s">
        <v>58</v>
      </c>
      <c r="F41">
        <v>10890</v>
      </c>
      <c r="G41">
        <v>22220</v>
      </c>
      <c r="H41">
        <v>15390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10890</v>
      </c>
      <c r="P41" t="s">
        <v>0</v>
      </c>
      <c r="Q41" t="s">
        <v>0</v>
      </c>
    </row>
    <row r="42" spans="1:17" ht="14.25">
      <c r="A42" t="str">
        <f>TEXT(3140100319584,"0000000000000")</f>
        <v>3140100319584</v>
      </c>
      <c r="B42" t="s">
        <v>74</v>
      </c>
      <c r="C42" t="str">
        <f>TEXT(1848,"0000000")</f>
        <v>0001848</v>
      </c>
      <c r="D42" t="s">
        <v>33</v>
      </c>
      <c r="E42" t="s">
        <v>58</v>
      </c>
      <c r="F42">
        <v>9660</v>
      </c>
      <c r="G42">
        <v>22220</v>
      </c>
      <c r="H42">
        <v>15390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9660</v>
      </c>
      <c r="P42" t="s">
        <v>0</v>
      </c>
      <c r="Q42" t="s">
        <v>0</v>
      </c>
    </row>
    <row r="43" spans="1:17" ht="14.25">
      <c r="A43" t="str">
        <f>TEXT(3470101509180,"0000000000000")</f>
        <v>3470101509180</v>
      </c>
      <c r="B43" t="s">
        <v>75</v>
      </c>
      <c r="C43" t="str">
        <f>TEXT(2011,"0000000")</f>
        <v>0002011</v>
      </c>
      <c r="D43" t="s">
        <v>33</v>
      </c>
      <c r="E43" t="s">
        <v>58</v>
      </c>
      <c r="F43">
        <v>11050</v>
      </c>
      <c r="G43">
        <v>22220</v>
      </c>
      <c r="H43">
        <v>15390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11050</v>
      </c>
      <c r="P43" t="s">
        <v>0</v>
      </c>
      <c r="Q43" t="s">
        <v>0</v>
      </c>
    </row>
    <row r="44" spans="1:17" ht="14.25">
      <c r="A44" t="str">
        <f>TEXT(3720200151329,"0000000000000")</f>
        <v>3720200151329</v>
      </c>
      <c r="B44" t="s">
        <v>76</v>
      </c>
      <c r="C44" t="str">
        <f>TEXT(2238,"0000000")</f>
        <v>0002238</v>
      </c>
      <c r="D44" t="s">
        <v>33</v>
      </c>
      <c r="E44" t="s">
        <v>58</v>
      </c>
      <c r="F44">
        <v>11530</v>
      </c>
      <c r="G44">
        <v>22220</v>
      </c>
      <c r="H44">
        <v>15390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11530</v>
      </c>
      <c r="P44" t="s">
        <v>0</v>
      </c>
      <c r="Q44" t="s">
        <v>0</v>
      </c>
    </row>
    <row r="45" spans="1:17" ht="14.25">
      <c r="A45" t="str">
        <f>TEXT(3210300533490,"0000000000000")</f>
        <v>3210300533490</v>
      </c>
      <c r="B45" t="s">
        <v>77</v>
      </c>
      <c r="C45" t="str">
        <f>TEXT(2242,"0000000")</f>
        <v>0002242</v>
      </c>
      <c r="D45" t="s">
        <v>69</v>
      </c>
      <c r="E45" t="s">
        <v>58</v>
      </c>
      <c r="F45">
        <v>11160</v>
      </c>
      <c r="G45">
        <v>22220</v>
      </c>
      <c r="H45">
        <v>15390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11160</v>
      </c>
      <c r="P45" t="s">
        <v>0</v>
      </c>
      <c r="Q45" t="s">
        <v>0</v>
      </c>
    </row>
    <row r="46" spans="1:17" ht="14.25">
      <c r="A46" t="str">
        <f>TEXT(3100201331539,"0000000000000")</f>
        <v>3100201331539</v>
      </c>
      <c r="B46" t="s">
        <v>78</v>
      </c>
      <c r="C46" t="str">
        <f>TEXT(2256,"0000000")</f>
        <v>0002256</v>
      </c>
      <c r="D46" t="s">
        <v>33</v>
      </c>
      <c r="E46" t="s">
        <v>58</v>
      </c>
      <c r="F46">
        <v>13210</v>
      </c>
      <c r="G46">
        <v>22220</v>
      </c>
      <c r="H46">
        <v>15390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13210</v>
      </c>
      <c r="P46" t="s">
        <v>0</v>
      </c>
      <c r="Q46" t="s">
        <v>0</v>
      </c>
    </row>
    <row r="47" spans="1:17" ht="14.25">
      <c r="A47" t="str">
        <f>TEXT(3340700958438,"0000000000000")</f>
        <v>3340700958438</v>
      </c>
      <c r="B47" t="s">
        <v>79</v>
      </c>
      <c r="C47" t="str">
        <f>TEXT(2504,"0000000")</f>
        <v>0002504</v>
      </c>
      <c r="D47" t="s">
        <v>30</v>
      </c>
      <c r="E47" t="s">
        <v>58</v>
      </c>
      <c r="F47">
        <v>11240</v>
      </c>
      <c r="G47">
        <v>22220</v>
      </c>
      <c r="H47">
        <v>15390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11240</v>
      </c>
      <c r="P47" t="s">
        <v>0</v>
      </c>
      <c r="Q47" t="s">
        <v>0</v>
      </c>
    </row>
    <row r="48" spans="1:17" ht="14.25">
      <c r="A48" t="str">
        <f>TEXT(3570300478623,"0000000000000")</f>
        <v>3570300478623</v>
      </c>
      <c r="B48" t="s">
        <v>80</v>
      </c>
      <c r="C48" t="str">
        <f>TEXT(2875,"0000000")</f>
        <v>0002875</v>
      </c>
      <c r="D48" t="s">
        <v>33</v>
      </c>
      <c r="E48" t="s">
        <v>58</v>
      </c>
      <c r="F48">
        <v>9170</v>
      </c>
      <c r="G48">
        <v>22220</v>
      </c>
      <c r="H48">
        <v>15390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9170</v>
      </c>
      <c r="P48" t="s">
        <v>0</v>
      </c>
      <c r="Q48" t="s">
        <v>0</v>
      </c>
    </row>
    <row r="49" spans="1:17" ht="14.25">
      <c r="A49" t="str">
        <f>TEXT(3102100590875,"0000000000000")</f>
        <v>3102100590875</v>
      </c>
      <c r="B49" t="s">
        <v>81</v>
      </c>
      <c r="C49" t="str">
        <f>TEXT(3216,"0000000")</f>
        <v>0003216</v>
      </c>
      <c r="D49" t="s">
        <v>33</v>
      </c>
      <c r="E49" t="s">
        <v>58</v>
      </c>
      <c r="F49">
        <v>12610</v>
      </c>
      <c r="G49">
        <v>22220</v>
      </c>
      <c r="H49">
        <v>15390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12610</v>
      </c>
      <c r="P49" t="s">
        <v>0</v>
      </c>
      <c r="Q49" t="s">
        <v>0</v>
      </c>
    </row>
    <row r="50" spans="1:17" ht="14.25">
      <c r="A50" t="str">
        <f>TEXT(3100503468197,"0000000000000")</f>
        <v>3100503468197</v>
      </c>
      <c r="B50" t="s">
        <v>82</v>
      </c>
      <c r="C50" t="str">
        <f>TEXT(13,"0000000")</f>
        <v>0000013</v>
      </c>
      <c r="D50" t="s">
        <v>83</v>
      </c>
      <c r="E50" t="s">
        <v>84</v>
      </c>
      <c r="F50">
        <v>15180</v>
      </c>
      <c r="G50">
        <v>33540</v>
      </c>
      <c r="H50">
        <v>16030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15180</v>
      </c>
      <c r="P50" t="s">
        <v>0</v>
      </c>
      <c r="Q50" t="s">
        <v>0</v>
      </c>
    </row>
    <row r="51" spans="1:17" ht="14.25">
      <c r="A51" t="str">
        <f>TEXT(5120100067573,"0000000000000")</f>
        <v>5120100067573</v>
      </c>
      <c r="B51" t="s">
        <v>85</v>
      </c>
      <c r="C51" t="str">
        <f>TEXT(20,"0000000")</f>
        <v>0000020</v>
      </c>
      <c r="D51" t="s">
        <v>86</v>
      </c>
      <c r="E51" t="s">
        <v>84</v>
      </c>
      <c r="F51">
        <v>17250</v>
      </c>
      <c r="G51">
        <v>33540</v>
      </c>
      <c r="H51">
        <v>16030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17250</v>
      </c>
      <c r="P51" t="s">
        <v>0</v>
      </c>
      <c r="Q51" t="s">
        <v>0</v>
      </c>
    </row>
    <row r="52" spans="1:17" ht="14.25">
      <c r="A52" t="str">
        <f>TEXT(3100502001619,"0000000000000")</f>
        <v>3100502001619</v>
      </c>
      <c r="B52" t="s">
        <v>87</v>
      </c>
      <c r="C52" t="str">
        <f>TEXT(22,"0000000")</f>
        <v>0000022</v>
      </c>
      <c r="D52" t="s">
        <v>83</v>
      </c>
      <c r="E52" t="s">
        <v>84</v>
      </c>
      <c r="F52">
        <v>17520</v>
      </c>
      <c r="G52">
        <v>33540</v>
      </c>
      <c r="H52">
        <v>16030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17520</v>
      </c>
      <c r="P52" t="s">
        <v>0</v>
      </c>
      <c r="Q52" t="s">
        <v>0</v>
      </c>
    </row>
    <row r="53" spans="1:17" ht="14.25">
      <c r="A53" t="str">
        <f>TEXT(3102201739742,"0000000000000")</f>
        <v>3102201739742</v>
      </c>
      <c r="B53" t="s">
        <v>88</v>
      </c>
      <c r="C53" t="str">
        <f>TEXT(28,"0000000")</f>
        <v>0000028</v>
      </c>
      <c r="D53" t="s">
        <v>83</v>
      </c>
      <c r="E53" t="s">
        <v>84</v>
      </c>
      <c r="F53">
        <v>14180</v>
      </c>
      <c r="G53">
        <v>33540</v>
      </c>
      <c r="H53">
        <v>16030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14180</v>
      </c>
      <c r="P53" t="s">
        <v>0</v>
      </c>
      <c r="Q53" t="s">
        <v>0</v>
      </c>
    </row>
    <row r="54" spans="1:17" ht="14.25">
      <c r="A54" t="str">
        <f>TEXT(3120600209109,"0000000000000")</f>
        <v>3120600209109</v>
      </c>
      <c r="B54" t="s">
        <v>89</v>
      </c>
      <c r="C54" t="str">
        <f>TEXT(67,"0000000")</f>
        <v>0000067</v>
      </c>
      <c r="D54" t="s">
        <v>90</v>
      </c>
      <c r="E54" t="s">
        <v>84</v>
      </c>
      <c r="F54">
        <v>13730</v>
      </c>
      <c r="G54">
        <v>33540</v>
      </c>
      <c r="H54">
        <v>16030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13730</v>
      </c>
      <c r="P54" t="s">
        <v>0</v>
      </c>
      <c r="Q54" t="s">
        <v>0</v>
      </c>
    </row>
    <row r="55" spans="1:17" ht="14.25">
      <c r="A55" t="str">
        <f>TEXT(3800800773656,"0000000000000")</f>
        <v>3800800773656</v>
      </c>
      <c r="B55" t="s">
        <v>91</v>
      </c>
      <c r="C55" t="str">
        <f>TEXT(70,"0000000")</f>
        <v>0000070</v>
      </c>
      <c r="D55" t="s">
        <v>92</v>
      </c>
      <c r="E55" t="s">
        <v>84</v>
      </c>
      <c r="F55">
        <v>23810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23810</v>
      </c>
      <c r="P55" t="s">
        <v>0</v>
      </c>
      <c r="Q55" t="s">
        <v>0</v>
      </c>
    </row>
    <row r="56" spans="1:17" ht="14.25">
      <c r="A56" t="str">
        <f>TEXT(3170200325543,"0000000000000")</f>
        <v>3170200325543</v>
      </c>
      <c r="B56" t="s">
        <v>93</v>
      </c>
      <c r="C56" t="str">
        <f>TEXT(71,"0000000")</f>
        <v>0000071</v>
      </c>
      <c r="D56" t="s">
        <v>94</v>
      </c>
      <c r="E56" t="s">
        <v>84</v>
      </c>
      <c r="F56">
        <v>21900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21900</v>
      </c>
      <c r="P56" t="s">
        <v>0</v>
      </c>
      <c r="Q56" t="s">
        <v>0</v>
      </c>
    </row>
    <row r="57" spans="1:17" ht="14.25">
      <c r="A57" t="str">
        <f>TEXT(3140500132538,"0000000000000")</f>
        <v>3140500132538</v>
      </c>
      <c r="B57" t="s">
        <v>95</v>
      </c>
      <c r="C57" t="str">
        <f>TEXT(73,"0000000")</f>
        <v>0000073</v>
      </c>
      <c r="D57" t="s">
        <v>83</v>
      </c>
      <c r="E57" t="s">
        <v>84</v>
      </c>
      <c r="F57">
        <v>19570</v>
      </c>
      <c r="G57">
        <v>33540</v>
      </c>
      <c r="H57">
        <v>16030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19570</v>
      </c>
      <c r="P57" t="s">
        <v>0</v>
      </c>
      <c r="Q57" t="s">
        <v>0</v>
      </c>
    </row>
    <row r="58" spans="1:17" ht="14.25">
      <c r="A58" t="str">
        <f>TEXT(3120100319606,"0000000000000")</f>
        <v>3120100319606</v>
      </c>
      <c r="B58" t="s">
        <v>96</v>
      </c>
      <c r="C58" t="str">
        <f>TEXT(74,"0000000")</f>
        <v>0000074</v>
      </c>
      <c r="D58" t="s">
        <v>83</v>
      </c>
      <c r="E58" t="s">
        <v>84</v>
      </c>
      <c r="F58">
        <v>23950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23950</v>
      </c>
      <c r="P58" t="s">
        <v>0</v>
      </c>
      <c r="Q58" t="s">
        <v>0</v>
      </c>
    </row>
    <row r="59" spans="1:17" ht="14.25">
      <c r="A59" t="str">
        <f>TEXT(3101700613506,"0000000000000")</f>
        <v>3101700613506</v>
      </c>
      <c r="B59" t="s">
        <v>97</v>
      </c>
      <c r="C59" t="str">
        <f>TEXT(1058,"0000000")</f>
        <v>0001058</v>
      </c>
      <c r="D59" t="s">
        <v>86</v>
      </c>
      <c r="E59" t="s">
        <v>84</v>
      </c>
      <c r="F59">
        <v>15950</v>
      </c>
      <c r="G59">
        <v>33540</v>
      </c>
      <c r="H59">
        <v>16030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15950</v>
      </c>
      <c r="P59" t="s">
        <v>0</v>
      </c>
      <c r="Q59" t="s">
        <v>0</v>
      </c>
    </row>
    <row r="60" spans="1:17" ht="14.25">
      <c r="A60" t="str">
        <f>TEXT(3960100396638,"0000000000000")</f>
        <v>3960100396638</v>
      </c>
      <c r="B60" t="s">
        <v>98</v>
      </c>
      <c r="C60" t="str">
        <f>TEXT(1405,"0000000")</f>
        <v>0001405</v>
      </c>
      <c r="D60" t="s">
        <v>86</v>
      </c>
      <c r="E60" t="s">
        <v>84</v>
      </c>
      <c r="F60">
        <v>23520</v>
      </c>
      <c r="G60">
        <v>33540</v>
      </c>
      <c r="H60">
        <v>27710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23520</v>
      </c>
      <c r="P60" t="s">
        <v>0</v>
      </c>
      <c r="Q60" t="s">
        <v>0</v>
      </c>
    </row>
    <row r="61" spans="1:17" ht="14.25">
      <c r="A61" t="str">
        <f>TEXT(3540101001274,"0000000000000")</f>
        <v>3540101001274</v>
      </c>
      <c r="B61" t="s">
        <v>99</v>
      </c>
      <c r="C61" t="str">
        <f>TEXT(1428,"0000000")</f>
        <v>0001428</v>
      </c>
      <c r="D61" t="s">
        <v>86</v>
      </c>
      <c r="E61" t="s">
        <v>84</v>
      </c>
      <c r="F61">
        <v>14470</v>
      </c>
      <c r="G61">
        <v>33540</v>
      </c>
      <c r="H61">
        <v>16030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14470</v>
      </c>
      <c r="P61" t="s">
        <v>0</v>
      </c>
      <c r="Q61" t="s">
        <v>0</v>
      </c>
    </row>
    <row r="62" spans="1:17" ht="14.25">
      <c r="A62" t="str">
        <f>TEXT(3100500991522,"0000000000000")</f>
        <v>3100500991522</v>
      </c>
      <c r="B62" t="s">
        <v>100</v>
      </c>
      <c r="C62" t="str">
        <f>TEXT(1449,"0000000")</f>
        <v>0001449</v>
      </c>
      <c r="D62" t="s">
        <v>83</v>
      </c>
      <c r="E62" t="s">
        <v>84</v>
      </c>
      <c r="F62">
        <v>13020</v>
      </c>
      <c r="G62">
        <v>33540</v>
      </c>
      <c r="H62">
        <v>16030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13020</v>
      </c>
      <c r="P62" t="s">
        <v>0</v>
      </c>
      <c r="Q62" t="s">
        <v>0</v>
      </c>
    </row>
    <row r="63" spans="1:17" ht="14.25">
      <c r="A63" t="str">
        <f>TEXT(3329900311606,"0000000000000")</f>
        <v>3329900311606</v>
      </c>
      <c r="B63" t="s">
        <v>101</v>
      </c>
      <c r="C63" t="str">
        <f>TEXT(1469,"0000000")</f>
        <v>0001469</v>
      </c>
      <c r="D63" t="s">
        <v>86</v>
      </c>
      <c r="E63" t="s">
        <v>84</v>
      </c>
      <c r="F63">
        <v>17850</v>
      </c>
      <c r="G63">
        <v>33540</v>
      </c>
      <c r="H63">
        <v>16030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17850</v>
      </c>
      <c r="P63" t="s">
        <v>0</v>
      </c>
      <c r="Q63" t="s">
        <v>0</v>
      </c>
    </row>
    <row r="64" spans="1:17" ht="14.25">
      <c r="A64" t="str">
        <f>TEXT(3900100615411,"0000000000000")</f>
        <v>3900100615411</v>
      </c>
      <c r="B64" t="s">
        <v>102</v>
      </c>
      <c r="C64" t="str">
        <f>TEXT(14,"0000000")</f>
        <v>0000014</v>
      </c>
      <c r="D64" t="s">
        <v>83</v>
      </c>
      <c r="E64" t="s">
        <v>103</v>
      </c>
      <c r="F64">
        <v>8530</v>
      </c>
      <c r="G64">
        <v>18190</v>
      </c>
      <c r="H64">
        <v>10790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8530</v>
      </c>
      <c r="P64" t="s">
        <v>0</v>
      </c>
      <c r="Q64" t="s">
        <v>0</v>
      </c>
    </row>
    <row r="65" spans="1:17" ht="14.25">
      <c r="A65" t="str">
        <f>TEXT(3100904360435,"0000000000000")</f>
        <v>3100904360435</v>
      </c>
      <c r="B65" t="s">
        <v>104</v>
      </c>
      <c r="C65" t="str">
        <f>TEXT(21,"0000000")</f>
        <v>0000021</v>
      </c>
      <c r="D65" t="s">
        <v>105</v>
      </c>
      <c r="E65" t="s">
        <v>103</v>
      </c>
      <c r="F65">
        <v>8270</v>
      </c>
      <c r="G65">
        <v>18190</v>
      </c>
      <c r="H65">
        <v>10790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8270</v>
      </c>
      <c r="P65" t="s">
        <v>0</v>
      </c>
      <c r="Q65" t="s">
        <v>0</v>
      </c>
    </row>
    <row r="66" spans="1:17" ht="14.25">
      <c r="A66" t="str">
        <f>TEXT(3100600665341,"0000000000000")</f>
        <v>3100600665341</v>
      </c>
      <c r="B66" t="s">
        <v>106</v>
      </c>
      <c r="C66" t="str">
        <f>TEXT(27,"0000000")</f>
        <v>0000027</v>
      </c>
      <c r="D66" t="s">
        <v>83</v>
      </c>
      <c r="E66" t="s">
        <v>103</v>
      </c>
      <c r="F66">
        <v>9710</v>
      </c>
      <c r="G66">
        <v>18190</v>
      </c>
      <c r="H66">
        <v>10790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9710</v>
      </c>
      <c r="P66" t="s">
        <v>0</v>
      </c>
      <c r="Q66" t="s">
        <v>0</v>
      </c>
    </row>
    <row r="67" spans="1:17" ht="14.25">
      <c r="A67" t="str">
        <f>TEXT(3100904884523,"0000000000000")</f>
        <v>3100904884523</v>
      </c>
      <c r="B67" t="s">
        <v>107</v>
      </c>
      <c r="C67" t="str">
        <f>TEXT(68,"0000000")</f>
        <v>0000068</v>
      </c>
      <c r="D67" t="s">
        <v>108</v>
      </c>
      <c r="E67" t="s">
        <v>103</v>
      </c>
      <c r="F67">
        <v>11410</v>
      </c>
      <c r="G67">
        <v>18190</v>
      </c>
      <c r="H67">
        <v>10790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11410</v>
      </c>
      <c r="P67" t="s">
        <v>0</v>
      </c>
      <c r="Q67" t="s">
        <v>0</v>
      </c>
    </row>
    <row r="68" spans="1:17" ht="14.25">
      <c r="A68" t="str">
        <f>TEXT(3930500270992,"0000000000000")</f>
        <v>3930500270992</v>
      </c>
      <c r="B68" t="s">
        <v>109</v>
      </c>
      <c r="C68" t="str">
        <f>TEXT(1502,"0000000")</f>
        <v>0001502</v>
      </c>
      <c r="D68" t="s">
        <v>105</v>
      </c>
      <c r="E68" t="s">
        <v>103</v>
      </c>
      <c r="F68">
        <v>9350</v>
      </c>
      <c r="G68">
        <v>18190</v>
      </c>
      <c r="H68">
        <v>10790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9350</v>
      </c>
      <c r="P68" t="s">
        <v>0</v>
      </c>
      <c r="Q68" t="s">
        <v>0</v>
      </c>
    </row>
    <row r="69" spans="1:17" ht="14.25">
      <c r="A69" t="str">
        <f>TEXT(3450800398182,"0000000000000")</f>
        <v>3450800398182</v>
      </c>
      <c r="B69" t="s">
        <v>110</v>
      </c>
      <c r="C69" t="str">
        <f>TEXT(2211,"0000000")</f>
        <v>0002211</v>
      </c>
      <c r="D69" t="s">
        <v>105</v>
      </c>
      <c r="E69" t="s">
        <v>103</v>
      </c>
      <c r="F69">
        <v>10180</v>
      </c>
      <c r="G69">
        <v>18190</v>
      </c>
      <c r="H69">
        <v>10790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10180</v>
      </c>
      <c r="P69" t="s">
        <v>0</v>
      </c>
      <c r="Q69" t="s">
        <v>0</v>
      </c>
    </row>
    <row r="70" spans="1:17" ht="14.25">
      <c r="A70" t="str">
        <f>TEXT(3829900018190,"0000000000000")</f>
        <v>3829900018190</v>
      </c>
      <c r="B70" t="s">
        <v>111</v>
      </c>
      <c r="C70" t="str">
        <f>TEXT(2244,"0000000")</f>
        <v>0002244</v>
      </c>
      <c r="D70" t="s">
        <v>83</v>
      </c>
      <c r="E70" t="s">
        <v>103</v>
      </c>
      <c r="F70">
        <v>11340</v>
      </c>
      <c r="G70">
        <v>18190</v>
      </c>
      <c r="H70">
        <v>10790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11340</v>
      </c>
      <c r="P70" t="s">
        <v>0</v>
      </c>
      <c r="Q70" t="s">
        <v>0</v>
      </c>
    </row>
    <row r="71" spans="12:15" ht="14.25">
      <c r="L71" t="s">
        <v>112</v>
      </c>
      <c r="N71">
        <f>SUM($N7:$N70)</f>
        <v>0</v>
      </c>
      <c r="O71">
        <v>1100050</v>
      </c>
    </row>
    <row r="72" spans="12:14" ht="14.25">
      <c r="L72" t="s">
        <v>113</v>
      </c>
      <c r="N72">
        <v>35610</v>
      </c>
    </row>
    <row r="73" ht="14.25">
      <c r="N73">
        <f>$N72-$N71</f>
        <v>35610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2010-12-03T05:19:33Z</dcterms:created>
  <dcterms:modified xsi:type="dcterms:W3CDTF">2010-12-13T03:15:31Z</dcterms:modified>
  <cp:category/>
  <cp:version/>
  <cp:contentType/>
  <cp:contentStatus/>
</cp:coreProperties>
</file>