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firstSheet="2" activeTab="3"/>
  </bookViews>
  <sheets>
    <sheet name="Sheet1" sheetId="1" state="hidden" r:id="rId1"/>
    <sheet name="Sheet4" sheetId="2" state="hidden" r:id="rId2"/>
    <sheet name="แบบ2" sheetId="3" r:id="rId3"/>
    <sheet name="แบบ3" sheetId="4" r:id="rId4"/>
  </sheets>
  <definedNames/>
  <calcPr fullCalcOnLoad="1"/>
</workbook>
</file>

<file path=xl/comments2.xml><?xml version="1.0" encoding="utf-8"?>
<comments xmlns="http://schemas.openxmlformats.org/spreadsheetml/2006/main">
  <authors>
    <author>ocsc</author>
  </authors>
  <commentList>
    <comment ref="E11" authorId="0">
      <text>
        <r>
          <rPr>
            <b/>
            <sz val="8"/>
            <rFont val="Tahoma"/>
            <family val="2"/>
          </rPr>
          <t>ocsc:</t>
        </r>
        <r>
          <rPr>
            <sz val="8"/>
            <rFont val="Tahoma"/>
            <family val="2"/>
          </rPr>
          <t xml:space="preserve">
คะแนนเต็มร้อย
</t>
        </r>
      </text>
    </comment>
    <comment ref="E12" authorId="0">
      <text>
        <r>
          <rPr>
            <b/>
            <sz val="8"/>
            <rFont val="Tahoma"/>
            <family val="2"/>
          </rPr>
          <t>ocsc:</t>
        </r>
        <r>
          <rPr>
            <sz val="8"/>
            <rFont val="Tahoma"/>
            <family val="2"/>
          </rPr>
          <t xml:space="preserve">
เป็น % อิงตามคะแนน ไม่เกิน 6%</t>
        </r>
      </text>
    </comment>
    <comment ref="E13" authorId="0">
      <text>
        <r>
          <rPr>
            <b/>
            <sz val="8"/>
            <rFont val="Tahoma"/>
            <family val="2"/>
          </rPr>
          <t>ocsc:</t>
        </r>
        <r>
          <rPr>
            <sz val="8"/>
            <rFont val="Tahoma"/>
            <family val="2"/>
          </rPr>
          <t xml:space="preserve">
ให้แบ่งเป็น 3 ชั้น หรือ ให้เพิ่มชั้นเองได้</t>
        </r>
      </text>
    </comment>
  </commentList>
</comments>
</file>

<file path=xl/sharedStrings.xml><?xml version="1.0" encoding="utf-8"?>
<sst xmlns="http://schemas.openxmlformats.org/spreadsheetml/2006/main" count="276" uniqueCount="140">
  <si>
    <t>ลำดับ</t>
  </si>
  <si>
    <t>ชื่อ</t>
  </si>
  <si>
    <t>จำนวนเงิน</t>
  </si>
  <si>
    <t>เปอร์เซ็นต์</t>
  </si>
  <si>
    <t>หมายเหตุ</t>
  </si>
  <si>
    <t>ที่</t>
  </si>
  <si>
    <t>ตำแหน่ง</t>
  </si>
  <si>
    <t>เต็มขั้น</t>
  </si>
  <si>
    <t>นักทรัพยากรบุคคล</t>
  </si>
  <si>
    <t>ดีมาก</t>
  </si>
  <si>
    <t>ดีเด่น1</t>
  </si>
  <si>
    <t>เจ้าพนักงานธุรการ</t>
  </si>
  <si>
    <t>นักจัดการงานทั่วไป</t>
  </si>
  <si>
    <t>ปัจจุบัน</t>
  </si>
  <si>
    <t>ค่าตอบแทน</t>
  </si>
  <si>
    <t>ที่ได้รับ</t>
  </si>
  <si>
    <t>ร้อยละ</t>
  </si>
  <si>
    <t>ที่ได้เลื่อน</t>
  </si>
  <si>
    <t>วงเงิน</t>
  </si>
  <si>
    <t>บาท</t>
  </si>
  <si>
    <t>ระดับผลการประเมิน</t>
  </si>
  <si>
    <t>คะแนน</t>
  </si>
  <si>
    <t>ระดับ</t>
  </si>
  <si>
    <t>พอใช้</t>
  </si>
  <si>
    <t>ดี</t>
  </si>
  <si>
    <t>(ปัดหลักสิบ)</t>
  </si>
  <si>
    <t>ระดับการ</t>
  </si>
  <si>
    <t>ประเมิน</t>
  </si>
  <si>
    <t>เหลือ</t>
  </si>
  <si>
    <t>ดีเด่น2</t>
  </si>
  <si>
    <t>95-100</t>
  </si>
  <si>
    <t>90-94</t>
  </si>
  <si>
    <t>รวม</t>
  </si>
  <si>
    <t>85-89</t>
  </si>
  <si>
    <t>80-84</t>
  </si>
  <si>
    <t>70-79</t>
  </si>
  <si>
    <t>60-69</t>
  </si>
  <si>
    <t>ช่วงคะแนน</t>
  </si>
  <si>
    <t>จำนวน (คน)</t>
  </si>
  <si>
    <t>% เลื่อน</t>
  </si>
  <si>
    <t>เลขที่ตำแหน่ง</t>
  </si>
  <si>
    <t>กลุ่มงาน</t>
  </si>
  <si>
    <t>ค่าตอบแทนรวม</t>
  </si>
  <si>
    <t>ค่าตอบแทนเต็มขั้น</t>
  </si>
  <si>
    <t>บริการ</t>
  </si>
  <si>
    <t>เทคนิคทั่วไป</t>
  </si>
  <si>
    <t>เทคนิคพิเศษ</t>
  </si>
  <si>
    <t>บริหารทั่วไป</t>
  </si>
  <si>
    <t>วิชาชีพเฉพาะ</t>
  </si>
  <si>
    <t>เชี่ยวชาญเฉพาะ</t>
  </si>
  <si>
    <t>นายรัตน์ สุขสม</t>
  </si>
  <si>
    <t>นายจุก ใจดี</t>
  </si>
  <si>
    <t>นางสาวแก้ว  ใสดี</t>
  </si>
  <si>
    <t xml:space="preserve">นายเล็ก วงสว่าง </t>
  </si>
  <si>
    <t>นายช่างไฟฟ้า</t>
  </si>
  <si>
    <t>นายสมชาย การดี</t>
  </si>
  <si>
    <t>นางสาวรุ่ง แก้วงาม</t>
  </si>
  <si>
    <t>เจ้าพนักงานการเงินและบัญชี</t>
  </si>
  <si>
    <t>นายสมศักดิ์ สมสี</t>
  </si>
  <si>
    <t>นายช่างโยธา</t>
  </si>
  <si>
    <t>นางสาวยุพยง แจ้งเกิด</t>
  </si>
  <si>
    <t>นางสาวมณี สีสัน</t>
  </si>
  <si>
    <t>นางสาววันดี วันงาม</t>
  </si>
  <si>
    <t>นางสาวรัตนา รัตนาวดี</t>
  </si>
  <si>
    <t>นางกมลสี  งามใส</t>
  </si>
  <si>
    <t>นางสาวสุทธิ  สิทธิสม</t>
  </si>
  <si>
    <t>นิติกร</t>
  </si>
  <si>
    <t>นายใหญ่ โนนสูง</t>
  </si>
  <si>
    <t>นายเอก เอกอุ่น</t>
  </si>
  <si>
    <t>เจ้าพนักงานพัสดุ</t>
  </si>
  <si>
    <t>นายสุวัฒน์  เอื้อใจ</t>
  </si>
  <si>
    <t>นักวิชาการคอมพิวเตอร์</t>
  </si>
  <si>
    <t>นางสาวสาวิตรี  ศรีฟู้ง</t>
  </si>
  <si>
    <t>นายวีระ  งามดี</t>
  </si>
  <si>
    <t>นายอัญชี ดวงดี</t>
  </si>
  <si>
    <t>นายสมเกียรติ  ศรีสุข</t>
  </si>
  <si>
    <t>นางทรงศรี งามขำ</t>
  </si>
  <si>
    <t>นักวิชาการตรวจสอบภายใน</t>
  </si>
  <si>
    <t>นายคมสัน แก้วกล้า</t>
  </si>
  <si>
    <t>นางสาวอังสุมาริน ดีสี</t>
  </si>
  <si>
    <t>นางสาวจารุวรรณ แจ่มจรัส</t>
  </si>
  <si>
    <t>นายอภินันท์  อ่วมอัด</t>
  </si>
  <si>
    <t>นักวิชาการงานและบัญชี</t>
  </si>
  <si>
    <t>นางสาวภัทรี ศรีจันทร์</t>
  </si>
  <si>
    <t>นายอำนวย อวยชัย</t>
  </si>
  <si>
    <t>นายช่างศิป์</t>
  </si>
  <si>
    <t>นางสาวสุมนา สุมมนี</t>
  </si>
  <si>
    <t>นักวิเคราะห์นโยบายและแผน</t>
  </si>
  <si>
    <t>นางอรวรรณ คงงาม</t>
  </si>
  <si>
    <t>นายธนา เปลี่ยนดี</t>
  </si>
  <si>
    <t>นางสาวแก้วตา สีสัน</t>
  </si>
  <si>
    <t>นายบัญชา อาชาไนย</t>
  </si>
  <si>
    <t>นางจันทรา จันทนี</t>
  </si>
  <si>
    <t>นางสันธนา การงาน</t>
  </si>
  <si>
    <t>นายทระนง ใยดี</t>
  </si>
  <si>
    <t>นางสาวลักษณา จริงจัง</t>
  </si>
  <si>
    <t>นางสาวมยุรา เกษดี</t>
  </si>
  <si>
    <t>นางสุภาภรณ์ พูลเพิ่ม</t>
  </si>
  <si>
    <t>นางปราณี  ชำนาญกิจ</t>
  </si>
  <si>
    <t>นายวิทิศ แปลกแยก</t>
  </si>
  <si>
    <t>&lt;64</t>
  </si>
  <si>
    <t>ต้องปรับปรุง</t>
  </si>
  <si>
    <t>ดีเด่น</t>
  </si>
  <si>
    <t>สรุปคะแนน</t>
  </si>
  <si>
    <t>2.5 -3.0</t>
  </si>
  <si>
    <t>1.51-2.50</t>
  </si>
  <si>
    <t>1-1.50</t>
  </si>
  <si>
    <t>คะแนนเต็มร้อย</t>
  </si>
  <si>
    <t>คะแนนแบบเก่า</t>
  </si>
  <si>
    <t>คะแนนแบบใหม่</t>
  </si>
  <si>
    <t>เลื่อนเงินเดือนแบบใหม่</t>
  </si>
  <si>
    <t>ประเมินแบบเก่า เป็น</t>
  </si>
  <si>
    <t>ควรปรับปรุง</t>
  </si>
  <si>
    <t>&lt;60</t>
  </si>
  <si>
    <t>min</t>
  </si>
  <si>
    <t>max</t>
  </si>
  <si>
    <t>ดีเด่น3</t>
  </si>
  <si>
    <t>ดีเด่น4</t>
  </si>
  <si>
    <t>ดีเด่น5</t>
  </si>
  <si>
    <t>ชื่อ - สกุล</t>
  </si>
  <si>
    <t>ลำดับที่</t>
  </si>
  <si>
    <t>จำนวน</t>
  </si>
  <si>
    <t>ถูกสอบสวน</t>
  </si>
  <si>
    <t>เลขที่</t>
  </si>
  <si>
    <t>(บาท)</t>
  </si>
  <si>
    <t>ที่ขอกัน</t>
  </si>
  <si>
    <t>ชื่อ-สกุล</t>
  </si>
  <si>
    <t>สังกัด/ตำแหน่ง</t>
  </si>
  <si>
    <t>บัญชีรายชี่อพนักงานราชการที่ไม่อยู่ในหลักเกณฑ์การเลื่อนค่าตอบแทนประจำปีงบประมาณ 2554 ( วันที่ 1 ตุลาคม 2554)</t>
  </si>
  <si>
    <t>แบบที่ 2</t>
  </si>
  <si>
    <t>สังกัด…………...................................……………………………………………………………………..  กรมป่าไม้</t>
  </si>
  <si>
    <t>แบบ 3</t>
  </si>
  <si>
    <t>สังกัด.........................................................................................................  กรมป่าไม้</t>
  </si>
  <si>
    <t>บัญชีกันเงินสำหรับเลื่อนค่าตอบแทนของพนักงานราชการประจำปีงบประมาณ 2554  (วันที่ 1 ตุลาคม 2554)</t>
  </si>
  <si>
    <t>หรือดำเนินคดี</t>
  </si>
  <si>
    <t>วันที่</t>
  </si>
  <si>
    <t>(ระบุเอกสารอ้างอิง เช่น คำสั่ง)</t>
  </si>
  <si>
    <t xml:space="preserve">  (....................................................................)</t>
  </si>
  <si>
    <t>ผอ.สำนัก/กอง/หน่วยงานที่เรียกชื่ออย่างอื่น</t>
  </si>
  <si>
    <t>ลงนาม........................................................................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</si>
</sst>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#,##0.000"/>
    <numFmt numFmtId="193" formatCode="#,##0.00_ ;\-#,##0.00\ "/>
    <numFmt numFmtId="194" formatCode="#,##0_ ;\-#,##0\ "/>
    <numFmt numFmtId="195" formatCode="0.000%"/>
  </numFmts>
  <fonts count="68">
    <font>
      <sz val="10"/>
      <name val="Arial"/>
      <family val="0"/>
    </font>
    <font>
      <sz val="11"/>
      <color indexed="8"/>
      <name val="Tahoma"/>
      <family val="2"/>
    </font>
    <font>
      <b/>
      <sz val="14"/>
      <color indexed="48"/>
      <name val="Angsana New"/>
      <family val="1"/>
    </font>
    <font>
      <sz val="14"/>
      <color indexed="8"/>
      <name val="Angsana New"/>
      <family val="1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4"/>
      <name val="Angsana New"/>
      <family val="1"/>
    </font>
    <font>
      <b/>
      <sz val="14"/>
      <name val="Angsana New"/>
      <family val="1"/>
    </font>
    <font>
      <sz val="8"/>
      <name val="Tahoma"/>
      <family val="2"/>
    </font>
    <font>
      <b/>
      <sz val="8"/>
      <name val="Tahoma"/>
      <family val="2"/>
    </font>
    <font>
      <sz val="16"/>
      <name val="TH NiramitIT๙"/>
      <family val="0"/>
    </font>
    <font>
      <b/>
      <sz val="16"/>
      <name val="TH NiramitIT๙"/>
      <family val="0"/>
    </font>
    <font>
      <b/>
      <sz val="14"/>
      <name val="TH NiramitIT๙"/>
      <family val="0"/>
    </font>
    <font>
      <sz val="14"/>
      <name val="TH NiramitIT๙"/>
      <family val="0"/>
    </font>
    <font>
      <b/>
      <sz val="15"/>
      <name val="TH NiramitIT๙"/>
      <family val="0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10"/>
      <name val="Arial"/>
      <family val="2"/>
    </font>
    <font>
      <sz val="1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5"/>
      <color indexed="8"/>
      <name val="TH NiramitIT๙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rgb="FFFF0000"/>
      <name val="Arial"/>
      <family val="2"/>
    </font>
    <font>
      <sz val="14"/>
      <color theme="1"/>
      <name val="TH NiramitIT๙"/>
      <family val="0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30"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91" fontId="0" fillId="0" borderId="12" xfId="42" applyNumberFormat="1" applyFont="1" applyFill="1" applyBorder="1" applyAlignment="1">
      <alignment/>
    </xf>
    <xf numFmtId="0" fontId="5" fillId="0" borderId="0" xfId="0" applyFont="1" applyFill="1" applyAlignment="1">
      <alignment/>
    </xf>
    <xf numFmtId="191" fontId="0" fillId="0" borderId="0" xfId="0" applyNumberFormat="1" applyFill="1" applyAlignment="1">
      <alignment/>
    </xf>
    <xf numFmtId="43" fontId="0" fillId="0" borderId="12" xfId="42" applyNumberFormat="1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10" fontId="0" fillId="0" borderId="12" xfId="59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43" fontId="4" fillId="0" borderId="0" xfId="42" applyNumberFormat="1" applyFont="1" applyFill="1" applyAlignment="1">
      <alignment/>
    </xf>
    <xf numFmtId="43" fontId="5" fillId="0" borderId="0" xfId="0" applyNumberFormat="1" applyFont="1" applyFill="1" applyAlignment="1">
      <alignment/>
    </xf>
    <xf numFmtId="43" fontId="7" fillId="0" borderId="0" xfId="0" applyNumberFormat="1" applyFont="1" applyFill="1" applyAlignment="1">
      <alignment/>
    </xf>
    <xf numFmtId="43" fontId="5" fillId="35" borderId="0" xfId="42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10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"/>
    </xf>
    <xf numFmtId="191" fontId="63" fillId="0" borderId="12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left"/>
    </xf>
    <xf numFmtId="191" fontId="0" fillId="0" borderId="12" xfId="42" applyNumberFormat="1" applyFont="1" applyFill="1" applyBorder="1" applyAlignment="1">
      <alignment/>
    </xf>
    <xf numFmtId="10" fontId="0" fillId="0" borderId="12" xfId="59" applyNumberFormat="1" applyFont="1" applyFill="1" applyBorder="1" applyAlignment="1">
      <alignment/>
    </xf>
    <xf numFmtId="43" fontId="0" fillId="0" borderId="12" xfId="42" applyNumberFormat="1" applyFont="1" applyFill="1" applyBorder="1" applyAlignment="1">
      <alignment/>
    </xf>
    <xf numFmtId="191" fontId="4" fillId="0" borderId="12" xfId="42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2" xfId="0" applyFont="1" applyFill="1" applyBorder="1" applyAlignment="1">
      <alignment/>
    </xf>
    <xf numFmtId="10" fontId="0" fillId="35" borderId="12" xfId="59" applyNumberFormat="1" applyFont="1" applyFill="1" applyBorder="1" applyAlignment="1">
      <alignment/>
    </xf>
    <xf numFmtId="9" fontId="5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191" fontId="0" fillId="0" borderId="13" xfId="42" applyNumberFormat="1" applyFont="1" applyFill="1" applyBorder="1" applyAlignment="1">
      <alignment/>
    </xf>
    <xf numFmtId="191" fontId="0" fillId="0" borderId="0" xfId="42" applyNumberFormat="1" applyFont="1" applyFill="1" applyBorder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91" fontId="0" fillId="0" borderId="12" xfId="42" applyNumberFormat="1" applyFont="1" applyFill="1" applyBorder="1" applyAlignment="1">
      <alignment horizontal="center"/>
    </xf>
    <xf numFmtId="10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91" fontId="0" fillId="0" borderId="12" xfId="42" applyNumberFormat="1" applyFont="1" applyFill="1" applyBorder="1" applyAlignment="1">
      <alignment/>
    </xf>
    <xf numFmtId="191" fontId="0" fillId="0" borderId="14" xfId="42" applyNumberFormat="1" applyFont="1" applyFill="1" applyBorder="1" applyAlignment="1">
      <alignment/>
    </xf>
    <xf numFmtId="0" fontId="9" fillId="0" borderId="0" xfId="0" applyFont="1" applyFill="1" applyAlignment="1">
      <alignment horizontal="right"/>
    </xf>
    <xf numFmtId="191" fontId="0" fillId="0" borderId="10" xfId="42" applyNumberFormat="1" applyFont="1" applyFill="1" applyBorder="1" applyAlignment="1">
      <alignment horizontal="center"/>
    </xf>
    <xf numFmtId="191" fontId="0" fillId="0" borderId="15" xfId="0" applyNumberFormat="1" applyFill="1" applyBorder="1" applyAlignment="1">
      <alignment horizontal="center"/>
    </xf>
    <xf numFmtId="191" fontId="4" fillId="0" borderId="15" xfId="0" applyNumberFormat="1" applyFont="1" applyFill="1" applyBorder="1" applyAlignment="1">
      <alignment horizontal="center"/>
    </xf>
    <xf numFmtId="0" fontId="0" fillId="0" borderId="12" xfId="0" applyNumberForma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13" xfId="0" applyFill="1" applyBorder="1" applyAlignment="1">
      <alignment/>
    </xf>
    <xf numFmtId="10" fontId="0" fillId="0" borderId="13" xfId="59" applyNumberFormat="1" applyFon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0" fontId="0" fillId="36" borderId="12" xfId="0" applyFill="1" applyBorder="1" applyAlignment="1">
      <alignment/>
    </xf>
    <xf numFmtId="191" fontId="0" fillId="0" borderId="12" xfId="42" applyNumberFormat="1" applyFont="1" applyFill="1" applyBorder="1" applyAlignment="1">
      <alignment horizontal="center"/>
    </xf>
    <xf numFmtId="0" fontId="65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5" fillId="0" borderId="0" xfId="0" applyFont="1" applyAlignment="1">
      <alignment/>
    </xf>
    <xf numFmtId="0" fontId="14" fillId="0" borderId="17" xfId="0" applyFont="1" applyBorder="1" applyAlignment="1">
      <alignment horizontal="center"/>
    </xf>
    <xf numFmtId="3" fontId="14" fillId="0" borderId="17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3" fontId="14" fillId="0" borderId="18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19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8" xfId="0" applyFont="1" applyFill="1" applyBorder="1" applyAlignment="1">
      <alignment horizontal="center"/>
    </xf>
    <xf numFmtId="0" fontId="66" fillId="0" borderId="22" xfId="0" applyFont="1" applyFill="1" applyBorder="1" applyAlignment="1">
      <alignment horizontal="left"/>
    </xf>
    <xf numFmtId="0" fontId="66" fillId="0" borderId="23" xfId="0" applyFont="1" applyFill="1" applyBorder="1" applyAlignment="1">
      <alignment/>
    </xf>
    <xf numFmtId="0" fontId="66" fillId="0" borderId="18" xfId="0" applyFont="1" applyFill="1" applyBorder="1" applyAlignment="1">
      <alignment/>
    </xf>
    <xf numFmtId="0" fontId="66" fillId="0" borderId="18" xfId="0" applyFont="1" applyFill="1" applyBorder="1" applyAlignment="1">
      <alignment horizontal="center"/>
    </xf>
    <xf numFmtId="3" fontId="66" fillId="0" borderId="18" xfId="0" applyNumberFormat="1" applyFont="1" applyFill="1" applyBorder="1" applyAlignment="1">
      <alignment horizontal="right"/>
    </xf>
    <xf numFmtId="15" fontId="15" fillId="0" borderId="18" xfId="0" applyNumberFormat="1" applyFont="1" applyBorder="1" applyAlignment="1">
      <alignment/>
    </xf>
    <xf numFmtId="0" fontId="15" fillId="0" borderId="22" xfId="0" applyFont="1" applyFill="1" applyBorder="1" applyAlignment="1">
      <alignment horizontal="left"/>
    </xf>
    <xf numFmtId="0" fontId="15" fillId="0" borderId="23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3" fontId="15" fillId="0" borderId="18" xfId="0" applyNumberFormat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191" fontId="12" fillId="0" borderId="0" xfId="42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16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4" xfId="0" applyFont="1" applyBorder="1" applyAlignment="1">
      <alignment horizontal="center"/>
    </xf>
    <xf numFmtId="191" fontId="41" fillId="0" borderId="14" xfId="42" applyNumberFormat="1" applyFont="1" applyBorder="1" applyAlignment="1">
      <alignment horizontal="center"/>
    </xf>
    <xf numFmtId="0" fontId="41" fillId="0" borderId="14" xfId="0" applyFont="1" applyBorder="1" applyAlignment="1">
      <alignment horizontal="left"/>
    </xf>
    <xf numFmtId="0" fontId="41" fillId="0" borderId="14" xfId="0" applyFont="1" applyBorder="1" applyAlignment="1">
      <alignment/>
    </xf>
    <xf numFmtId="191" fontId="41" fillId="0" borderId="14" xfId="42" applyNumberFormat="1" applyFont="1" applyBorder="1" applyAlignment="1">
      <alignment/>
    </xf>
    <xf numFmtId="0" fontId="41" fillId="0" borderId="11" xfId="0" applyFont="1" applyBorder="1" applyAlignment="1">
      <alignment/>
    </xf>
    <xf numFmtId="191" fontId="41" fillId="0" borderId="0" xfId="42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zoomScale="85" zoomScaleNormal="85" zoomScalePageLayoutView="0" workbookViewId="0" topLeftCell="E1">
      <selection activeCell="G51" sqref="G51"/>
    </sheetView>
  </sheetViews>
  <sheetFormatPr defaultColWidth="9.140625" defaultRowHeight="12.75"/>
  <cols>
    <col min="1" max="1" width="9.28125" style="0" customWidth="1"/>
    <col min="2" max="2" width="13.28125" style="0" customWidth="1"/>
    <col min="3" max="3" width="24.140625" style="0" customWidth="1"/>
    <col min="4" max="4" width="22.28125" style="0" customWidth="1"/>
    <col min="5" max="5" width="14.140625" style="0" customWidth="1"/>
    <col min="6" max="6" width="12.57421875" style="48" customWidth="1"/>
    <col min="7" max="7" width="11.8515625" style="24" customWidth="1"/>
    <col min="8" max="8" width="12.140625" style="0" customWidth="1"/>
    <col min="9" max="9" width="11.7109375" style="0" customWidth="1"/>
    <col min="10" max="10" width="9.8515625" style="0" bestFit="1" customWidth="1"/>
    <col min="11" max="11" width="13.7109375" style="0" customWidth="1"/>
    <col min="12" max="12" width="12.7109375" style="0" customWidth="1"/>
    <col min="13" max="13" width="9.28125" style="0" customWidth="1"/>
    <col min="14" max="14" width="10.28125" style="0" customWidth="1"/>
    <col min="15" max="15" width="5.140625" style="0" customWidth="1"/>
    <col min="16" max="16" width="4.8515625" style="0" customWidth="1"/>
    <col min="17" max="17" width="7.57421875" style="0" customWidth="1"/>
    <col min="18" max="18" width="9.8515625" style="0" customWidth="1"/>
    <col min="21" max="21" width="14.421875" style="0" customWidth="1"/>
    <col min="22" max="22" width="9.140625" style="0" customWidth="1"/>
  </cols>
  <sheetData>
    <row r="1" spans="1:14" s="10" customFormat="1" ht="24" customHeight="1" thickBot="1">
      <c r="A1" s="10" t="s">
        <v>18</v>
      </c>
      <c r="B1" s="40">
        <v>0.04</v>
      </c>
      <c r="C1" s="10" t="s">
        <v>42</v>
      </c>
      <c r="D1" s="57">
        <v>437560</v>
      </c>
      <c r="E1" s="10" t="s">
        <v>19</v>
      </c>
      <c r="F1" s="47" t="s">
        <v>18</v>
      </c>
      <c r="G1" s="19">
        <f>D1*$B$1</f>
        <v>17502.4</v>
      </c>
      <c r="H1" s="23" t="s">
        <v>19</v>
      </c>
      <c r="I1" s="21">
        <v>17370</v>
      </c>
      <c r="J1" s="10" t="s">
        <v>19</v>
      </c>
      <c r="K1" s="10" t="s">
        <v>28</v>
      </c>
      <c r="L1" s="22">
        <f>G1-I1</f>
        <v>132.40000000000146</v>
      </c>
      <c r="N1" s="20" t="s">
        <v>19</v>
      </c>
    </row>
    <row r="2" spans="10:17" ht="22.5" customHeight="1">
      <c r="J2" s="5" t="s">
        <v>25</v>
      </c>
      <c r="Q2" s="18" t="s">
        <v>20</v>
      </c>
    </row>
    <row r="3" spans="1:21" ht="21">
      <c r="A3" s="1" t="s">
        <v>0</v>
      </c>
      <c r="B3" s="102" t="s">
        <v>40</v>
      </c>
      <c r="C3" s="1" t="s">
        <v>1</v>
      </c>
      <c r="D3" s="104" t="s">
        <v>6</v>
      </c>
      <c r="E3" s="104" t="s">
        <v>41</v>
      </c>
      <c r="F3" s="6" t="s">
        <v>14</v>
      </c>
      <c r="G3" s="25" t="s">
        <v>21</v>
      </c>
      <c r="H3" s="6" t="s">
        <v>16</v>
      </c>
      <c r="I3" s="6" t="s">
        <v>2</v>
      </c>
      <c r="J3" s="13" t="s">
        <v>2</v>
      </c>
      <c r="K3" s="6" t="s">
        <v>14</v>
      </c>
      <c r="L3" s="6" t="s">
        <v>14</v>
      </c>
      <c r="M3" s="6" t="s">
        <v>26</v>
      </c>
      <c r="N3" s="6" t="s">
        <v>4</v>
      </c>
      <c r="Q3" s="17" t="s">
        <v>21</v>
      </c>
      <c r="R3" s="17" t="s">
        <v>22</v>
      </c>
      <c r="S3" s="17" t="s">
        <v>3</v>
      </c>
      <c r="U3" s="18" t="s">
        <v>43</v>
      </c>
    </row>
    <row r="4" spans="1:22" ht="21">
      <c r="A4" s="2" t="s">
        <v>5</v>
      </c>
      <c r="B4" s="103"/>
      <c r="C4" s="2"/>
      <c r="D4" s="105"/>
      <c r="E4" s="105"/>
      <c r="F4" s="7" t="s">
        <v>13</v>
      </c>
      <c r="G4" s="26" t="s">
        <v>27</v>
      </c>
      <c r="H4" s="7" t="s">
        <v>17</v>
      </c>
      <c r="I4" s="7" t="s">
        <v>17</v>
      </c>
      <c r="J4" s="14" t="s">
        <v>17</v>
      </c>
      <c r="K4" s="7" t="s">
        <v>15</v>
      </c>
      <c r="L4" s="7" t="s">
        <v>7</v>
      </c>
      <c r="M4" s="7" t="s">
        <v>27</v>
      </c>
      <c r="N4" s="7"/>
      <c r="Q4" s="61" t="s">
        <v>100</v>
      </c>
      <c r="R4" s="8" t="s">
        <v>101</v>
      </c>
      <c r="S4" s="15">
        <v>0</v>
      </c>
      <c r="U4" s="16" t="s">
        <v>44</v>
      </c>
      <c r="V4" s="9">
        <v>19430</v>
      </c>
    </row>
    <row r="5" spans="1:22" ht="21">
      <c r="A5" s="3">
        <v>1</v>
      </c>
      <c r="B5" s="3">
        <v>1</v>
      </c>
      <c r="C5" s="4" t="s">
        <v>50</v>
      </c>
      <c r="D5" s="4" t="s">
        <v>11</v>
      </c>
      <c r="E5" s="3" t="s">
        <v>44</v>
      </c>
      <c r="F5" s="52">
        <v>7370</v>
      </c>
      <c r="G5" s="27">
        <v>93</v>
      </c>
      <c r="H5" s="15">
        <f aca="true" t="shared" si="0" ref="H5:H44">VLOOKUP(G5,$Q$4:$T$43,3,FALSE)</f>
        <v>0.0435</v>
      </c>
      <c r="I5" s="12">
        <f>H5*F5</f>
        <v>320.59499999999997</v>
      </c>
      <c r="J5" s="9">
        <f aca="true" t="shared" si="1" ref="J5:J44">ROUNDUP(I5,-1)</f>
        <v>330</v>
      </c>
      <c r="K5" s="9">
        <f aca="true" t="shared" si="2" ref="K5:K44">J5+F5</f>
        <v>7700</v>
      </c>
      <c r="L5" s="9">
        <f>VLOOKUP(E5,$U$4:$V$9,2,FALSE)</f>
        <v>19430</v>
      </c>
      <c r="M5" s="8" t="str">
        <f>VLOOKUP(G5,$Q$4:$T$43,2,FALSE)</f>
        <v>ดีมาก</v>
      </c>
      <c r="N5" s="8"/>
      <c r="Q5" s="8">
        <v>65</v>
      </c>
      <c r="R5" s="16" t="s">
        <v>23</v>
      </c>
      <c r="S5" s="15">
        <v>0</v>
      </c>
      <c r="U5" s="16" t="s">
        <v>45</v>
      </c>
      <c r="V5" s="9">
        <v>23970</v>
      </c>
    </row>
    <row r="6" spans="1:22" ht="21">
      <c r="A6" s="3">
        <v>2</v>
      </c>
      <c r="B6" s="3">
        <v>2</v>
      </c>
      <c r="C6" s="4" t="s">
        <v>51</v>
      </c>
      <c r="D6" s="4" t="s">
        <v>11</v>
      </c>
      <c r="E6" s="3" t="s">
        <v>44</v>
      </c>
      <c r="F6" s="49">
        <v>8160</v>
      </c>
      <c r="G6" s="27">
        <v>88</v>
      </c>
      <c r="H6" s="15">
        <f t="shared" si="0"/>
        <v>0.0435</v>
      </c>
      <c r="I6" s="12">
        <f aca="true" t="shared" si="3" ref="I6:I44">H6*F6</f>
        <v>354.96</v>
      </c>
      <c r="J6" s="9">
        <f t="shared" si="1"/>
        <v>360</v>
      </c>
      <c r="K6" s="9">
        <f t="shared" si="2"/>
        <v>8520</v>
      </c>
      <c r="L6" s="9">
        <f aca="true" t="shared" si="4" ref="L6:L44">VLOOKUP(E6,$U$4:$V$9,2,FALSE)</f>
        <v>19430</v>
      </c>
      <c r="M6" s="8" t="str">
        <f aca="true" t="shared" si="5" ref="M6:M44">VLOOKUP(G6,$Q$4:$T$43,2,FALSE)</f>
        <v>ดีมาก</v>
      </c>
      <c r="N6" s="8"/>
      <c r="Q6" s="8">
        <v>66</v>
      </c>
      <c r="R6" s="16" t="s">
        <v>23</v>
      </c>
      <c r="S6" s="15">
        <f>$S$5</f>
        <v>0</v>
      </c>
      <c r="U6" s="16" t="s">
        <v>46</v>
      </c>
      <c r="V6" s="9">
        <v>59790</v>
      </c>
    </row>
    <row r="7" spans="1:22" ht="21">
      <c r="A7" s="3">
        <v>3</v>
      </c>
      <c r="B7" s="3">
        <v>3</v>
      </c>
      <c r="C7" s="4" t="s">
        <v>52</v>
      </c>
      <c r="D7" s="4" t="s">
        <v>11</v>
      </c>
      <c r="E7" s="3" t="s">
        <v>44</v>
      </c>
      <c r="F7" s="49">
        <v>7770</v>
      </c>
      <c r="G7" s="27">
        <v>89</v>
      </c>
      <c r="H7" s="15">
        <f t="shared" si="0"/>
        <v>0.0435</v>
      </c>
      <c r="I7" s="12">
        <f t="shared" si="3"/>
        <v>337.995</v>
      </c>
      <c r="J7" s="9">
        <f t="shared" si="1"/>
        <v>340</v>
      </c>
      <c r="K7" s="9">
        <f t="shared" si="2"/>
        <v>8110</v>
      </c>
      <c r="L7" s="9">
        <f t="shared" si="4"/>
        <v>19430</v>
      </c>
      <c r="M7" s="8" t="str">
        <f t="shared" si="5"/>
        <v>ดีมาก</v>
      </c>
      <c r="N7" s="8"/>
      <c r="Q7" s="8">
        <v>67</v>
      </c>
      <c r="R7" s="16" t="s">
        <v>23</v>
      </c>
      <c r="S7" s="15">
        <f aca="true" t="shared" si="6" ref="S7:S14">$S$5</f>
        <v>0</v>
      </c>
      <c r="U7" s="16" t="s">
        <v>47</v>
      </c>
      <c r="V7" s="9">
        <v>33360</v>
      </c>
    </row>
    <row r="8" spans="1:22" ht="21">
      <c r="A8" s="3">
        <v>4</v>
      </c>
      <c r="B8" s="3">
        <v>4</v>
      </c>
      <c r="C8" s="4" t="s">
        <v>53</v>
      </c>
      <c r="D8" s="4" t="s">
        <v>54</v>
      </c>
      <c r="E8" s="3" t="s">
        <v>45</v>
      </c>
      <c r="F8" s="49">
        <v>9050</v>
      </c>
      <c r="G8" s="27">
        <v>89</v>
      </c>
      <c r="H8" s="15">
        <f t="shared" si="0"/>
        <v>0.0435</v>
      </c>
      <c r="I8" s="12">
        <f t="shared" si="3"/>
        <v>393.67499999999995</v>
      </c>
      <c r="J8" s="9">
        <f t="shared" si="1"/>
        <v>400</v>
      </c>
      <c r="K8" s="9">
        <f t="shared" si="2"/>
        <v>9450</v>
      </c>
      <c r="L8" s="9">
        <f t="shared" si="4"/>
        <v>23970</v>
      </c>
      <c r="M8" s="8" t="str">
        <f t="shared" si="5"/>
        <v>ดีมาก</v>
      </c>
      <c r="N8" s="8"/>
      <c r="Q8" s="8">
        <v>68</v>
      </c>
      <c r="R8" s="16" t="s">
        <v>23</v>
      </c>
      <c r="S8" s="15">
        <f t="shared" si="6"/>
        <v>0</v>
      </c>
      <c r="U8" s="16" t="s">
        <v>48</v>
      </c>
      <c r="V8" s="9">
        <v>42830</v>
      </c>
    </row>
    <row r="9" spans="1:22" ht="21">
      <c r="A9" s="3">
        <v>5</v>
      </c>
      <c r="B9" s="3">
        <v>5</v>
      </c>
      <c r="C9" s="4" t="s">
        <v>55</v>
      </c>
      <c r="D9" s="4" t="s">
        <v>69</v>
      </c>
      <c r="E9" s="3" t="s">
        <v>45</v>
      </c>
      <c r="F9" s="49">
        <v>8160</v>
      </c>
      <c r="G9" s="27">
        <v>69</v>
      </c>
      <c r="H9" s="15">
        <f t="shared" si="0"/>
        <v>0</v>
      </c>
      <c r="I9" s="12">
        <f t="shared" si="3"/>
        <v>0</v>
      </c>
      <c r="J9" s="9">
        <f t="shared" si="1"/>
        <v>0</v>
      </c>
      <c r="K9" s="9">
        <f t="shared" si="2"/>
        <v>8160</v>
      </c>
      <c r="L9" s="9">
        <f t="shared" si="4"/>
        <v>23970</v>
      </c>
      <c r="M9" s="8" t="str">
        <f t="shared" si="5"/>
        <v>พอใช้</v>
      </c>
      <c r="N9" s="8"/>
      <c r="Q9" s="8">
        <v>69</v>
      </c>
      <c r="R9" s="16" t="s">
        <v>23</v>
      </c>
      <c r="S9" s="15">
        <f t="shared" si="6"/>
        <v>0</v>
      </c>
      <c r="U9" s="16" t="s">
        <v>49</v>
      </c>
      <c r="V9" s="9">
        <v>68350</v>
      </c>
    </row>
    <row r="10" spans="1:22" ht="24.75" customHeight="1">
      <c r="A10" s="3">
        <v>6</v>
      </c>
      <c r="B10" s="44">
        <v>6</v>
      </c>
      <c r="C10" s="45" t="s">
        <v>56</v>
      </c>
      <c r="D10" s="46" t="s">
        <v>57</v>
      </c>
      <c r="E10" s="44" t="s">
        <v>44</v>
      </c>
      <c r="F10" s="49">
        <v>6980</v>
      </c>
      <c r="G10" s="27">
        <v>89</v>
      </c>
      <c r="H10" s="15">
        <f t="shared" si="0"/>
        <v>0.0435</v>
      </c>
      <c r="I10" s="12">
        <f t="shared" si="3"/>
        <v>303.63</v>
      </c>
      <c r="J10" s="9">
        <f t="shared" si="1"/>
        <v>310</v>
      </c>
      <c r="K10" s="9">
        <f t="shared" si="2"/>
        <v>7290</v>
      </c>
      <c r="L10" s="9">
        <f t="shared" si="4"/>
        <v>19430</v>
      </c>
      <c r="M10" s="8" t="str">
        <f t="shared" si="5"/>
        <v>ดีมาก</v>
      </c>
      <c r="N10" s="8"/>
      <c r="Q10" s="8">
        <v>70</v>
      </c>
      <c r="R10" s="16" t="s">
        <v>23</v>
      </c>
      <c r="S10" s="15">
        <f t="shared" si="6"/>
        <v>0</v>
      </c>
      <c r="U10" s="41"/>
      <c r="V10" s="42"/>
    </row>
    <row r="11" spans="1:22" ht="21">
      <c r="A11" s="3">
        <v>7</v>
      </c>
      <c r="B11" s="3">
        <v>7</v>
      </c>
      <c r="C11" s="4" t="s">
        <v>58</v>
      </c>
      <c r="D11" s="4" t="s">
        <v>59</v>
      </c>
      <c r="E11" s="3" t="s">
        <v>45</v>
      </c>
      <c r="F11" s="49">
        <v>8570</v>
      </c>
      <c r="G11" s="27">
        <v>98</v>
      </c>
      <c r="H11" s="15">
        <f t="shared" si="0"/>
        <v>0.053</v>
      </c>
      <c r="I11" s="12">
        <f t="shared" si="3"/>
        <v>454.21</v>
      </c>
      <c r="J11" s="9">
        <f t="shared" si="1"/>
        <v>460</v>
      </c>
      <c r="K11" s="9">
        <f t="shared" si="2"/>
        <v>9030</v>
      </c>
      <c r="L11" s="9">
        <f t="shared" si="4"/>
        <v>23970</v>
      </c>
      <c r="M11" s="8" t="str">
        <f t="shared" si="5"/>
        <v>ดีเด่น</v>
      </c>
      <c r="N11" s="8"/>
      <c r="Q11" s="8">
        <v>71</v>
      </c>
      <c r="R11" s="16" t="s">
        <v>23</v>
      </c>
      <c r="S11" s="15">
        <f t="shared" si="6"/>
        <v>0</v>
      </c>
      <c r="U11" s="29"/>
      <c r="V11" s="43"/>
    </row>
    <row r="12" spans="1:21" ht="21">
      <c r="A12" s="3">
        <v>8</v>
      </c>
      <c r="B12" s="3">
        <v>8</v>
      </c>
      <c r="C12" s="4" t="s">
        <v>60</v>
      </c>
      <c r="D12" s="4" t="s">
        <v>12</v>
      </c>
      <c r="E12" s="3" t="s">
        <v>47</v>
      </c>
      <c r="F12" s="49">
        <v>11050</v>
      </c>
      <c r="G12" s="27">
        <v>98</v>
      </c>
      <c r="H12" s="15">
        <f t="shared" si="0"/>
        <v>0.053</v>
      </c>
      <c r="I12" s="12">
        <f t="shared" si="3"/>
        <v>585.65</v>
      </c>
      <c r="J12" s="9">
        <f t="shared" si="1"/>
        <v>590</v>
      </c>
      <c r="K12" s="9">
        <f t="shared" si="2"/>
        <v>11640</v>
      </c>
      <c r="L12" s="9">
        <f t="shared" si="4"/>
        <v>33360</v>
      </c>
      <c r="M12" s="8" t="str">
        <f t="shared" si="5"/>
        <v>ดีเด่น</v>
      </c>
      <c r="N12" s="8"/>
      <c r="Q12" s="8">
        <v>72</v>
      </c>
      <c r="R12" s="16" t="s">
        <v>23</v>
      </c>
      <c r="S12" s="15">
        <f t="shared" si="6"/>
        <v>0</v>
      </c>
      <c r="U12" s="5"/>
    </row>
    <row r="13" spans="1:19" ht="21">
      <c r="A13" s="3">
        <v>9</v>
      </c>
      <c r="B13" s="3">
        <v>9</v>
      </c>
      <c r="C13" s="4" t="s">
        <v>61</v>
      </c>
      <c r="D13" s="4" t="s">
        <v>87</v>
      </c>
      <c r="E13" s="3" t="s">
        <v>47</v>
      </c>
      <c r="F13" s="49">
        <v>10520</v>
      </c>
      <c r="G13" s="27">
        <v>80</v>
      </c>
      <c r="H13" s="15">
        <f t="shared" si="0"/>
        <v>0.03</v>
      </c>
      <c r="I13" s="12">
        <f t="shared" si="3"/>
        <v>315.59999999999997</v>
      </c>
      <c r="J13" s="9">
        <f t="shared" si="1"/>
        <v>320</v>
      </c>
      <c r="K13" s="9">
        <f t="shared" si="2"/>
        <v>10840</v>
      </c>
      <c r="L13" s="9">
        <f t="shared" si="4"/>
        <v>33360</v>
      </c>
      <c r="M13" s="8" t="str">
        <f t="shared" si="5"/>
        <v>ดี</v>
      </c>
      <c r="N13" s="8"/>
      <c r="Q13" s="8">
        <v>73</v>
      </c>
      <c r="R13" s="16" t="s">
        <v>23</v>
      </c>
      <c r="S13" s="15">
        <f t="shared" si="6"/>
        <v>0</v>
      </c>
    </row>
    <row r="14" spans="1:19" ht="21">
      <c r="A14" s="3">
        <v>10</v>
      </c>
      <c r="B14" s="3">
        <v>10</v>
      </c>
      <c r="C14" s="4" t="s">
        <v>62</v>
      </c>
      <c r="D14" s="4" t="s">
        <v>87</v>
      </c>
      <c r="E14" s="3" t="s">
        <v>47</v>
      </c>
      <c r="F14" s="49">
        <v>11610</v>
      </c>
      <c r="G14" s="27">
        <v>89</v>
      </c>
      <c r="H14" s="15">
        <f t="shared" si="0"/>
        <v>0.0435</v>
      </c>
      <c r="I14" s="12">
        <f t="shared" si="3"/>
        <v>505.03499999999997</v>
      </c>
      <c r="J14" s="9">
        <f t="shared" si="1"/>
        <v>510</v>
      </c>
      <c r="K14" s="9">
        <f t="shared" si="2"/>
        <v>12120</v>
      </c>
      <c r="L14" s="9">
        <f t="shared" si="4"/>
        <v>33360</v>
      </c>
      <c r="M14" s="8" t="str">
        <f t="shared" si="5"/>
        <v>ดีมาก</v>
      </c>
      <c r="N14" s="8"/>
      <c r="Q14" s="60">
        <v>74</v>
      </c>
      <c r="R14" s="16" t="s">
        <v>23</v>
      </c>
      <c r="S14" s="15">
        <f t="shared" si="6"/>
        <v>0</v>
      </c>
    </row>
    <row r="15" spans="1:19" ht="21">
      <c r="A15" s="3">
        <v>11</v>
      </c>
      <c r="B15" s="3">
        <v>11</v>
      </c>
      <c r="C15" s="4" t="s">
        <v>63</v>
      </c>
      <c r="D15" s="4" t="s">
        <v>87</v>
      </c>
      <c r="E15" s="3" t="s">
        <v>47</v>
      </c>
      <c r="F15" s="49">
        <v>12200</v>
      </c>
      <c r="G15" s="27">
        <v>89</v>
      </c>
      <c r="H15" s="15">
        <f t="shared" si="0"/>
        <v>0.0435</v>
      </c>
      <c r="I15" s="12">
        <f t="shared" si="3"/>
        <v>530.6999999999999</v>
      </c>
      <c r="J15" s="9">
        <f t="shared" si="1"/>
        <v>540</v>
      </c>
      <c r="K15" s="9">
        <f t="shared" si="2"/>
        <v>12740</v>
      </c>
      <c r="L15" s="9">
        <f t="shared" si="4"/>
        <v>33360</v>
      </c>
      <c r="M15" s="8" t="str">
        <f t="shared" si="5"/>
        <v>ดีมาก</v>
      </c>
      <c r="N15" s="8"/>
      <c r="Q15" s="37">
        <v>75</v>
      </c>
      <c r="R15" s="38" t="s">
        <v>24</v>
      </c>
      <c r="S15" s="39">
        <v>0.03</v>
      </c>
    </row>
    <row r="16" spans="1:19" ht="21">
      <c r="A16" s="3">
        <v>12</v>
      </c>
      <c r="B16" s="3">
        <v>12</v>
      </c>
      <c r="C16" s="4" t="s">
        <v>64</v>
      </c>
      <c r="D16" s="4" t="s">
        <v>87</v>
      </c>
      <c r="E16" s="3" t="s">
        <v>47</v>
      </c>
      <c r="F16" s="49">
        <v>12200</v>
      </c>
      <c r="G16" s="27">
        <v>89</v>
      </c>
      <c r="H16" s="15">
        <f t="shared" si="0"/>
        <v>0.0435</v>
      </c>
      <c r="I16" s="12">
        <f t="shared" si="3"/>
        <v>530.6999999999999</v>
      </c>
      <c r="J16" s="9">
        <f t="shared" si="1"/>
        <v>540</v>
      </c>
      <c r="K16" s="9">
        <f t="shared" si="2"/>
        <v>12740</v>
      </c>
      <c r="L16" s="9">
        <f t="shared" si="4"/>
        <v>33360</v>
      </c>
      <c r="M16" s="8" t="str">
        <f t="shared" si="5"/>
        <v>ดีมาก</v>
      </c>
      <c r="N16" s="8"/>
      <c r="Q16" s="8">
        <v>76</v>
      </c>
      <c r="R16" s="16" t="s">
        <v>24</v>
      </c>
      <c r="S16" s="15">
        <f aca="true" t="shared" si="7" ref="S16:S24">$S$15</f>
        <v>0.03</v>
      </c>
    </row>
    <row r="17" spans="1:19" ht="21">
      <c r="A17" s="3">
        <v>13</v>
      </c>
      <c r="B17" s="3">
        <v>13</v>
      </c>
      <c r="C17" s="4" t="s">
        <v>65</v>
      </c>
      <c r="D17" s="4" t="s">
        <v>87</v>
      </c>
      <c r="E17" s="3" t="s">
        <v>47</v>
      </c>
      <c r="F17" s="49">
        <v>10010</v>
      </c>
      <c r="G17" s="27">
        <v>88</v>
      </c>
      <c r="H17" s="15">
        <f t="shared" si="0"/>
        <v>0.0435</v>
      </c>
      <c r="I17" s="12">
        <f t="shared" si="3"/>
        <v>435.43499999999995</v>
      </c>
      <c r="J17" s="9">
        <f t="shared" si="1"/>
        <v>440</v>
      </c>
      <c r="K17" s="9">
        <f t="shared" si="2"/>
        <v>10450</v>
      </c>
      <c r="L17" s="9">
        <f t="shared" si="4"/>
        <v>33360</v>
      </c>
      <c r="M17" s="8" t="str">
        <f t="shared" si="5"/>
        <v>ดีมาก</v>
      </c>
      <c r="N17" s="8"/>
      <c r="Q17" s="8">
        <v>77</v>
      </c>
      <c r="R17" s="16" t="s">
        <v>24</v>
      </c>
      <c r="S17" s="15">
        <f t="shared" si="7"/>
        <v>0.03</v>
      </c>
    </row>
    <row r="18" spans="1:19" ht="21">
      <c r="A18" s="3">
        <v>14</v>
      </c>
      <c r="B18" s="3">
        <v>14</v>
      </c>
      <c r="C18" s="4" t="s">
        <v>67</v>
      </c>
      <c r="D18" s="4" t="s">
        <v>8</v>
      </c>
      <c r="E18" s="3" t="s">
        <v>47</v>
      </c>
      <c r="F18" s="49">
        <v>11610</v>
      </c>
      <c r="G18" s="27">
        <v>89</v>
      </c>
      <c r="H18" s="15">
        <f t="shared" si="0"/>
        <v>0.0435</v>
      </c>
      <c r="I18" s="12">
        <f t="shared" si="3"/>
        <v>505.03499999999997</v>
      </c>
      <c r="J18" s="9">
        <f t="shared" si="1"/>
        <v>510</v>
      </c>
      <c r="K18" s="9">
        <f t="shared" si="2"/>
        <v>12120</v>
      </c>
      <c r="L18" s="9">
        <f t="shared" si="4"/>
        <v>33360</v>
      </c>
      <c r="M18" s="8" t="str">
        <f t="shared" si="5"/>
        <v>ดีมาก</v>
      </c>
      <c r="N18" s="8"/>
      <c r="Q18" s="8">
        <v>78</v>
      </c>
      <c r="R18" s="16" t="s">
        <v>24</v>
      </c>
      <c r="S18" s="15">
        <f t="shared" si="7"/>
        <v>0.03</v>
      </c>
    </row>
    <row r="19" spans="1:19" ht="21">
      <c r="A19" s="3">
        <v>15</v>
      </c>
      <c r="B19" s="3">
        <v>15</v>
      </c>
      <c r="C19" s="4" t="s">
        <v>68</v>
      </c>
      <c r="D19" s="4" t="s">
        <v>8</v>
      </c>
      <c r="E19" s="3" t="s">
        <v>47</v>
      </c>
      <c r="F19" s="49">
        <v>11610</v>
      </c>
      <c r="G19" s="27">
        <v>88</v>
      </c>
      <c r="H19" s="15">
        <f t="shared" si="0"/>
        <v>0.0435</v>
      </c>
      <c r="I19" s="12">
        <f t="shared" si="3"/>
        <v>505.03499999999997</v>
      </c>
      <c r="J19" s="9">
        <f t="shared" si="1"/>
        <v>510</v>
      </c>
      <c r="K19" s="9">
        <f t="shared" si="2"/>
        <v>12120</v>
      </c>
      <c r="L19" s="9">
        <f t="shared" si="4"/>
        <v>33360</v>
      </c>
      <c r="M19" s="8" t="str">
        <f t="shared" si="5"/>
        <v>ดีมาก</v>
      </c>
      <c r="N19" s="8"/>
      <c r="Q19" s="8">
        <v>79</v>
      </c>
      <c r="R19" s="16" t="s">
        <v>24</v>
      </c>
      <c r="S19" s="15">
        <f t="shared" si="7"/>
        <v>0.03</v>
      </c>
    </row>
    <row r="20" spans="1:19" s="24" customFormat="1" ht="21">
      <c r="A20" s="3">
        <v>16</v>
      </c>
      <c r="B20" s="3">
        <v>16</v>
      </c>
      <c r="C20" s="31" t="s">
        <v>70</v>
      </c>
      <c r="D20" s="31" t="s">
        <v>71</v>
      </c>
      <c r="E20" s="30" t="s">
        <v>48</v>
      </c>
      <c r="F20" s="66">
        <v>10850</v>
      </c>
      <c r="G20" s="32">
        <v>88</v>
      </c>
      <c r="H20" s="33">
        <f t="shared" si="0"/>
        <v>0.0435</v>
      </c>
      <c r="I20" s="34">
        <f t="shared" si="3"/>
        <v>471.97499999999997</v>
      </c>
      <c r="J20" s="32">
        <f t="shared" si="1"/>
        <v>480</v>
      </c>
      <c r="K20" s="32">
        <f t="shared" si="2"/>
        <v>11330</v>
      </c>
      <c r="L20" s="32">
        <f t="shared" si="4"/>
        <v>42830</v>
      </c>
      <c r="M20" s="16" t="str">
        <f t="shared" si="5"/>
        <v>ดีมาก</v>
      </c>
      <c r="N20" s="16"/>
      <c r="Q20" s="8">
        <v>80</v>
      </c>
      <c r="R20" s="16" t="s">
        <v>24</v>
      </c>
      <c r="S20" s="15">
        <f t="shared" si="7"/>
        <v>0.03</v>
      </c>
    </row>
    <row r="21" spans="1:19" s="24" customFormat="1" ht="21">
      <c r="A21" s="3">
        <v>17</v>
      </c>
      <c r="B21" s="3">
        <v>17</v>
      </c>
      <c r="C21" s="31" t="s">
        <v>72</v>
      </c>
      <c r="D21" s="31" t="s">
        <v>71</v>
      </c>
      <c r="E21" s="30" t="s">
        <v>48</v>
      </c>
      <c r="F21" s="66">
        <v>11400</v>
      </c>
      <c r="G21" s="32">
        <v>88</v>
      </c>
      <c r="H21" s="33">
        <f t="shared" si="0"/>
        <v>0.0435</v>
      </c>
      <c r="I21" s="34">
        <f t="shared" si="3"/>
        <v>495.9</v>
      </c>
      <c r="J21" s="32">
        <f t="shared" si="1"/>
        <v>500</v>
      </c>
      <c r="K21" s="32">
        <f t="shared" si="2"/>
        <v>11900</v>
      </c>
      <c r="L21" s="32">
        <f t="shared" si="4"/>
        <v>42830</v>
      </c>
      <c r="M21" s="16" t="str">
        <f t="shared" si="5"/>
        <v>ดีมาก</v>
      </c>
      <c r="N21" s="16"/>
      <c r="Q21" s="8">
        <v>81</v>
      </c>
      <c r="R21" s="16" t="s">
        <v>24</v>
      </c>
      <c r="S21" s="15">
        <f t="shared" si="7"/>
        <v>0.03</v>
      </c>
    </row>
    <row r="22" spans="1:19" ht="21">
      <c r="A22" s="3">
        <v>18</v>
      </c>
      <c r="B22" s="3">
        <v>18</v>
      </c>
      <c r="C22" s="4" t="s">
        <v>73</v>
      </c>
      <c r="D22" s="4" t="s">
        <v>87</v>
      </c>
      <c r="E22" s="3" t="s">
        <v>49</v>
      </c>
      <c r="F22" s="66">
        <v>20610</v>
      </c>
      <c r="G22" s="32">
        <v>88</v>
      </c>
      <c r="H22" s="33">
        <f t="shared" si="0"/>
        <v>0.0435</v>
      </c>
      <c r="I22" s="34">
        <f t="shared" si="3"/>
        <v>896.535</v>
      </c>
      <c r="J22" s="32">
        <f t="shared" si="1"/>
        <v>900</v>
      </c>
      <c r="K22" s="32">
        <f t="shared" si="2"/>
        <v>21510</v>
      </c>
      <c r="L22" s="32">
        <f t="shared" si="4"/>
        <v>68350</v>
      </c>
      <c r="M22" s="16" t="str">
        <f t="shared" si="5"/>
        <v>ดีมาก</v>
      </c>
      <c r="N22" s="16"/>
      <c r="Q22" s="8">
        <v>82</v>
      </c>
      <c r="R22" s="16" t="s">
        <v>24</v>
      </c>
      <c r="S22" s="15">
        <f t="shared" si="7"/>
        <v>0.03</v>
      </c>
    </row>
    <row r="23" spans="1:19" ht="21">
      <c r="A23" s="3">
        <v>19</v>
      </c>
      <c r="B23" s="3">
        <v>19</v>
      </c>
      <c r="C23" s="4" t="s">
        <v>74</v>
      </c>
      <c r="D23" s="4" t="s">
        <v>87</v>
      </c>
      <c r="E23" s="3" t="s">
        <v>49</v>
      </c>
      <c r="F23" s="49">
        <v>19020</v>
      </c>
      <c r="G23" s="27">
        <v>90</v>
      </c>
      <c r="H23" s="15">
        <f t="shared" si="0"/>
        <v>0.0435</v>
      </c>
      <c r="I23" s="12">
        <f t="shared" si="3"/>
        <v>827.3699999999999</v>
      </c>
      <c r="J23" s="9">
        <f t="shared" si="1"/>
        <v>830</v>
      </c>
      <c r="K23" s="9">
        <f t="shared" si="2"/>
        <v>19850</v>
      </c>
      <c r="L23" s="9">
        <f t="shared" si="4"/>
        <v>68350</v>
      </c>
      <c r="M23" s="8" t="str">
        <f t="shared" si="5"/>
        <v>ดีมาก</v>
      </c>
      <c r="N23" s="8"/>
      <c r="Q23" s="8">
        <v>83</v>
      </c>
      <c r="R23" s="16" t="s">
        <v>24</v>
      </c>
      <c r="S23" s="15">
        <f t="shared" si="7"/>
        <v>0.03</v>
      </c>
    </row>
    <row r="24" spans="1:19" ht="21">
      <c r="A24" s="3">
        <v>20</v>
      </c>
      <c r="B24" s="3">
        <v>20</v>
      </c>
      <c r="C24" s="4" t="s">
        <v>75</v>
      </c>
      <c r="D24" s="4" t="s">
        <v>87</v>
      </c>
      <c r="E24" s="3" t="s">
        <v>47</v>
      </c>
      <c r="F24" s="49">
        <v>12810</v>
      </c>
      <c r="G24" s="27">
        <v>89</v>
      </c>
      <c r="H24" s="15">
        <f t="shared" si="0"/>
        <v>0.0435</v>
      </c>
      <c r="I24" s="12">
        <f t="shared" si="3"/>
        <v>557.235</v>
      </c>
      <c r="J24" s="9">
        <f t="shared" si="1"/>
        <v>560</v>
      </c>
      <c r="K24" s="9">
        <f t="shared" si="2"/>
        <v>13370</v>
      </c>
      <c r="L24" s="9">
        <f t="shared" si="4"/>
        <v>33360</v>
      </c>
      <c r="M24" s="8" t="str">
        <f t="shared" si="5"/>
        <v>ดีมาก</v>
      </c>
      <c r="N24" s="8"/>
      <c r="Q24" s="8">
        <v>84</v>
      </c>
      <c r="R24" s="16" t="s">
        <v>24</v>
      </c>
      <c r="S24" s="15">
        <f t="shared" si="7"/>
        <v>0.03</v>
      </c>
    </row>
    <row r="25" spans="1:19" ht="21">
      <c r="A25" s="3">
        <v>21</v>
      </c>
      <c r="B25" s="3">
        <v>21</v>
      </c>
      <c r="C25" s="4" t="s">
        <v>76</v>
      </c>
      <c r="D25" s="4" t="s">
        <v>77</v>
      </c>
      <c r="E25" s="3" t="s">
        <v>47</v>
      </c>
      <c r="F25" s="49">
        <v>12200</v>
      </c>
      <c r="G25" s="27">
        <v>94</v>
      </c>
      <c r="H25" s="15">
        <f t="shared" si="0"/>
        <v>0.0435</v>
      </c>
      <c r="I25" s="12">
        <f t="shared" si="3"/>
        <v>530.6999999999999</v>
      </c>
      <c r="J25" s="9">
        <f t="shared" si="1"/>
        <v>540</v>
      </c>
      <c r="K25" s="9">
        <f t="shared" si="2"/>
        <v>12740</v>
      </c>
      <c r="L25" s="9">
        <f t="shared" si="4"/>
        <v>33360</v>
      </c>
      <c r="M25" s="8" t="str">
        <f t="shared" si="5"/>
        <v>ดีมาก</v>
      </c>
      <c r="N25" s="8"/>
      <c r="Q25" s="37">
        <v>85</v>
      </c>
      <c r="R25" s="38" t="s">
        <v>9</v>
      </c>
      <c r="S25" s="39">
        <v>0.0435</v>
      </c>
    </row>
    <row r="26" spans="1:19" ht="21">
      <c r="A26" s="3">
        <v>22</v>
      </c>
      <c r="B26" s="3">
        <v>22</v>
      </c>
      <c r="C26" s="4" t="s">
        <v>78</v>
      </c>
      <c r="D26" s="4" t="s">
        <v>11</v>
      </c>
      <c r="E26" s="3" t="s">
        <v>44</v>
      </c>
      <c r="F26" s="49">
        <v>7370</v>
      </c>
      <c r="G26" s="27">
        <v>94</v>
      </c>
      <c r="H26" s="15">
        <f t="shared" si="0"/>
        <v>0.0435</v>
      </c>
      <c r="I26" s="12">
        <f t="shared" si="3"/>
        <v>320.59499999999997</v>
      </c>
      <c r="J26" s="9">
        <f t="shared" si="1"/>
        <v>330</v>
      </c>
      <c r="K26" s="9">
        <f t="shared" si="2"/>
        <v>7700</v>
      </c>
      <c r="L26" s="9">
        <f t="shared" si="4"/>
        <v>19430</v>
      </c>
      <c r="M26" s="8" t="str">
        <f t="shared" si="5"/>
        <v>ดีมาก</v>
      </c>
      <c r="N26" s="8"/>
      <c r="Q26" s="8">
        <v>86</v>
      </c>
      <c r="R26" s="16" t="s">
        <v>9</v>
      </c>
      <c r="S26" s="15">
        <f aca="true" t="shared" si="8" ref="S26:S34">$S$25</f>
        <v>0.0435</v>
      </c>
    </row>
    <row r="27" spans="1:19" ht="21">
      <c r="A27" s="3">
        <v>23</v>
      </c>
      <c r="B27" s="3">
        <v>23</v>
      </c>
      <c r="C27" s="4" t="s">
        <v>79</v>
      </c>
      <c r="D27" s="4" t="s">
        <v>11</v>
      </c>
      <c r="E27" s="3" t="s">
        <v>44</v>
      </c>
      <c r="F27" s="49">
        <v>6980</v>
      </c>
      <c r="G27" s="27">
        <v>84</v>
      </c>
      <c r="H27" s="15">
        <f t="shared" si="0"/>
        <v>0.03</v>
      </c>
      <c r="I27" s="12">
        <f t="shared" si="3"/>
        <v>209.4</v>
      </c>
      <c r="J27" s="9">
        <f t="shared" si="1"/>
        <v>210</v>
      </c>
      <c r="K27" s="9">
        <f t="shared" si="2"/>
        <v>7190</v>
      </c>
      <c r="L27" s="9">
        <f t="shared" si="4"/>
        <v>19430</v>
      </c>
      <c r="M27" s="8" t="str">
        <f t="shared" si="5"/>
        <v>ดี</v>
      </c>
      <c r="N27" s="8"/>
      <c r="Q27" s="8">
        <v>87</v>
      </c>
      <c r="R27" s="16" t="s">
        <v>9</v>
      </c>
      <c r="S27" s="15">
        <f t="shared" si="8"/>
        <v>0.0435</v>
      </c>
    </row>
    <row r="28" spans="1:19" ht="21">
      <c r="A28" s="3">
        <v>24</v>
      </c>
      <c r="B28" s="3">
        <v>24</v>
      </c>
      <c r="C28" s="4" t="s">
        <v>80</v>
      </c>
      <c r="D28" s="4" t="s">
        <v>82</v>
      </c>
      <c r="E28" s="3" t="s">
        <v>47</v>
      </c>
      <c r="F28" s="49">
        <v>12200</v>
      </c>
      <c r="G28" s="27">
        <v>84</v>
      </c>
      <c r="H28" s="15">
        <f t="shared" si="0"/>
        <v>0.03</v>
      </c>
      <c r="I28" s="12">
        <f t="shared" si="3"/>
        <v>366</v>
      </c>
      <c r="J28" s="9">
        <f t="shared" si="1"/>
        <v>370</v>
      </c>
      <c r="K28" s="9">
        <f t="shared" si="2"/>
        <v>12570</v>
      </c>
      <c r="L28" s="9">
        <f t="shared" si="4"/>
        <v>33360</v>
      </c>
      <c r="M28" s="8" t="str">
        <f t="shared" si="5"/>
        <v>ดี</v>
      </c>
      <c r="N28" s="8"/>
      <c r="Q28" s="8">
        <v>88</v>
      </c>
      <c r="R28" s="16" t="s">
        <v>9</v>
      </c>
      <c r="S28" s="15">
        <f t="shared" si="8"/>
        <v>0.0435</v>
      </c>
    </row>
    <row r="29" spans="1:19" ht="21">
      <c r="A29" s="3">
        <v>25</v>
      </c>
      <c r="B29" s="3">
        <v>25</v>
      </c>
      <c r="C29" s="4" t="s">
        <v>81</v>
      </c>
      <c r="D29" s="4" t="s">
        <v>82</v>
      </c>
      <c r="E29" s="3" t="s">
        <v>47</v>
      </c>
      <c r="F29" s="49">
        <v>11610</v>
      </c>
      <c r="G29" s="27">
        <v>84</v>
      </c>
      <c r="H29" s="15">
        <f t="shared" si="0"/>
        <v>0.03</v>
      </c>
      <c r="I29" s="12">
        <f t="shared" si="3"/>
        <v>348.3</v>
      </c>
      <c r="J29" s="9">
        <f t="shared" si="1"/>
        <v>350</v>
      </c>
      <c r="K29" s="9">
        <f t="shared" si="2"/>
        <v>11960</v>
      </c>
      <c r="L29" s="9">
        <f t="shared" si="4"/>
        <v>33360</v>
      </c>
      <c r="M29" s="8" t="str">
        <f t="shared" si="5"/>
        <v>ดี</v>
      </c>
      <c r="N29" s="8"/>
      <c r="Q29" s="8">
        <v>89</v>
      </c>
      <c r="R29" s="16" t="s">
        <v>9</v>
      </c>
      <c r="S29" s="15">
        <f t="shared" si="8"/>
        <v>0.0435</v>
      </c>
    </row>
    <row r="30" spans="1:19" ht="21">
      <c r="A30" s="3">
        <v>26</v>
      </c>
      <c r="B30" s="3">
        <v>26</v>
      </c>
      <c r="C30" s="4" t="s">
        <v>83</v>
      </c>
      <c r="D30" s="4" t="s">
        <v>87</v>
      </c>
      <c r="E30" s="3" t="s">
        <v>47</v>
      </c>
      <c r="F30" s="49">
        <v>10010</v>
      </c>
      <c r="G30" s="27">
        <v>89</v>
      </c>
      <c r="H30" s="15">
        <f t="shared" si="0"/>
        <v>0.0435</v>
      </c>
      <c r="I30" s="12">
        <f t="shared" si="3"/>
        <v>435.43499999999995</v>
      </c>
      <c r="J30" s="9">
        <f t="shared" si="1"/>
        <v>440</v>
      </c>
      <c r="K30" s="9">
        <f t="shared" si="2"/>
        <v>10450</v>
      </c>
      <c r="L30" s="9">
        <f t="shared" si="4"/>
        <v>33360</v>
      </c>
      <c r="M30" s="8" t="str">
        <f t="shared" si="5"/>
        <v>ดีมาก</v>
      </c>
      <c r="N30" s="8"/>
      <c r="Q30" s="65">
        <v>90</v>
      </c>
      <c r="R30" s="16" t="s">
        <v>9</v>
      </c>
      <c r="S30" s="15">
        <f t="shared" si="8"/>
        <v>0.0435</v>
      </c>
    </row>
    <row r="31" spans="1:19" ht="21">
      <c r="A31" s="3">
        <v>27</v>
      </c>
      <c r="B31" s="3">
        <v>27</v>
      </c>
      <c r="C31" s="4" t="s">
        <v>84</v>
      </c>
      <c r="D31" s="4" t="s">
        <v>85</v>
      </c>
      <c r="E31" s="3" t="s">
        <v>45</v>
      </c>
      <c r="F31" s="49">
        <v>8160</v>
      </c>
      <c r="G31" s="27">
        <v>85</v>
      </c>
      <c r="H31" s="15">
        <f t="shared" si="0"/>
        <v>0.0435</v>
      </c>
      <c r="I31" s="12">
        <f t="shared" si="3"/>
        <v>354.96</v>
      </c>
      <c r="J31" s="9">
        <f t="shared" si="1"/>
        <v>360</v>
      </c>
      <c r="K31" s="9">
        <f t="shared" si="2"/>
        <v>8520</v>
      </c>
      <c r="L31" s="9">
        <f t="shared" si="4"/>
        <v>23970</v>
      </c>
      <c r="M31" s="8" t="str">
        <f t="shared" si="5"/>
        <v>ดีมาก</v>
      </c>
      <c r="N31" s="8"/>
      <c r="Q31" s="8">
        <v>91</v>
      </c>
      <c r="R31" s="16" t="s">
        <v>9</v>
      </c>
      <c r="S31" s="15">
        <f t="shared" si="8"/>
        <v>0.0435</v>
      </c>
    </row>
    <row r="32" spans="1:19" ht="21">
      <c r="A32" s="3">
        <v>28</v>
      </c>
      <c r="B32" s="3">
        <v>28</v>
      </c>
      <c r="C32" s="4" t="s">
        <v>86</v>
      </c>
      <c r="D32" s="4" t="s">
        <v>8</v>
      </c>
      <c r="E32" s="3" t="s">
        <v>47</v>
      </c>
      <c r="F32" s="49">
        <v>10520</v>
      </c>
      <c r="G32" s="27">
        <v>70</v>
      </c>
      <c r="H32" s="15">
        <f t="shared" si="0"/>
        <v>0</v>
      </c>
      <c r="I32" s="12">
        <f t="shared" si="3"/>
        <v>0</v>
      </c>
      <c r="J32" s="9">
        <f t="shared" si="1"/>
        <v>0</v>
      </c>
      <c r="K32" s="9">
        <f t="shared" si="2"/>
        <v>10520</v>
      </c>
      <c r="L32" s="9">
        <f t="shared" si="4"/>
        <v>33360</v>
      </c>
      <c r="M32" s="8" t="str">
        <f t="shared" si="5"/>
        <v>พอใช้</v>
      </c>
      <c r="N32" s="8"/>
      <c r="Q32" s="8">
        <v>92</v>
      </c>
      <c r="R32" s="16" t="s">
        <v>9</v>
      </c>
      <c r="S32" s="15">
        <f t="shared" si="8"/>
        <v>0.0435</v>
      </c>
    </row>
    <row r="33" spans="1:19" ht="21">
      <c r="A33" s="3">
        <v>29</v>
      </c>
      <c r="B33" s="3">
        <v>29</v>
      </c>
      <c r="C33" s="4" t="s">
        <v>93</v>
      </c>
      <c r="D33" s="4" t="s">
        <v>8</v>
      </c>
      <c r="E33" s="3" t="s">
        <v>47</v>
      </c>
      <c r="F33" s="49">
        <v>11050</v>
      </c>
      <c r="G33" s="27">
        <v>84</v>
      </c>
      <c r="H33" s="15">
        <f t="shared" si="0"/>
        <v>0.03</v>
      </c>
      <c r="I33" s="12">
        <f t="shared" si="3"/>
        <v>331.5</v>
      </c>
      <c r="J33" s="9">
        <f t="shared" si="1"/>
        <v>340</v>
      </c>
      <c r="K33" s="9">
        <f t="shared" si="2"/>
        <v>11390</v>
      </c>
      <c r="L33" s="9">
        <f t="shared" si="4"/>
        <v>33360</v>
      </c>
      <c r="M33" s="8" t="str">
        <f t="shared" si="5"/>
        <v>ดี</v>
      </c>
      <c r="N33" s="8"/>
      <c r="Q33" s="8">
        <v>93</v>
      </c>
      <c r="R33" s="16" t="s">
        <v>9</v>
      </c>
      <c r="S33" s="15">
        <f t="shared" si="8"/>
        <v>0.0435</v>
      </c>
    </row>
    <row r="34" spans="1:19" ht="21">
      <c r="A34" s="3">
        <v>30</v>
      </c>
      <c r="B34" s="3">
        <v>30</v>
      </c>
      <c r="C34" s="4" t="s">
        <v>94</v>
      </c>
      <c r="D34" s="4" t="s">
        <v>8</v>
      </c>
      <c r="E34" s="3" t="s">
        <v>47</v>
      </c>
      <c r="F34" s="49">
        <v>12200</v>
      </c>
      <c r="G34" s="27">
        <v>97</v>
      </c>
      <c r="H34" s="15">
        <f>VLOOKUP(G34,$Q$4:$T$40,3,FALSE)</f>
        <v>0.053</v>
      </c>
      <c r="I34" s="12">
        <f t="shared" si="3"/>
        <v>646.6</v>
      </c>
      <c r="J34" s="9">
        <f t="shared" si="1"/>
        <v>650</v>
      </c>
      <c r="K34" s="9">
        <f t="shared" si="2"/>
        <v>12850</v>
      </c>
      <c r="L34" s="9">
        <f t="shared" si="4"/>
        <v>33360</v>
      </c>
      <c r="M34" s="8" t="str">
        <f t="shared" si="5"/>
        <v>ดีเด่น</v>
      </c>
      <c r="N34" s="8"/>
      <c r="Q34" s="8">
        <v>94</v>
      </c>
      <c r="R34" s="16" t="s">
        <v>9</v>
      </c>
      <c r="S34" s="15">
        <f t="shared" si="8"/>
        <v>0.0435</v>
      </c>
    </row>
    <row r="35" spans="1:19" ht="21">
      <c r="A35" s="3">
        <v>31</v>
      </c>
      <c r="B35" s="3">
        <v>31</v>
      </c>
      <c r="C35" s="4" t="s">
        <v>95</v>
      </c>
      <c r="D35" s="4" t="s">
        <v>8</v>
      </c>
      <c r="E35" s="3" t="s">
        <v>47</v>
      </c>
      <c r="F35" s="49">
        <v>12810</v>
      </c>
      <c r="G35" s="27">
        <v>89</v>
      </c>
      <c r="H35" s="15">
        <f t="shared" si="0"/>
        <v>0.0435</v>
      </c>
      <c r="I35" s="12">
        <f t="shared" si="3"/>
        <v>557.235</v>
      </c>
      <c r="J35" s="9">
        <f t="shared" si="1"/>
        <v>560</v>
      </c>
      <c r="K35" s="9">
        <f t="shared" si="2"/>
        <v>13370</v>
      </c>
      <c r="L35" s="9">
        <f t="shared" si="4"/>
        <v>33360</v>
      </c>
      <c r="M35" s="8" t="str">
        <f t="shared" si="5"/>
        <v>ดีมาก</v>
      </c>
      <c r="N35" s="8"/>
      <c r="Q35" s="37">
        <v>95</v>
      </c>
      <c r="R35" s="38" t="s">
        <v>102</v>
      </c>
      <c r="S35" s="39">
        <v>0.053</v>
      </c>
    </row>
    <row r="36" spans="1:19" ht="21">
      <c r="A36" s="3">
        <v>32</v>
      </c>
      <c r="B36" s="3">
        <v>32</v>
      </c>
      <c r="C36" s="4" t="s">
        <v>96</v>
      </c>
      <c r="D36" s="4" t="s">
        <v>87</v>
      </c>
      <c r="E36" s="3" t="s">
        <v>47</v>
      </c>
      <c r="F36" s="49">
        <v>12810</v>
      </c>
      <c r="G36" s="27">
        <v>79</v>
      </c>
      <c r="H36" s="15">
        <f t="shared" si="0"/>
        <v>0.03</v>
      </c>
      <c r="I36" s="12">
        <f t="shared" si="3"/>
        <v>384.3</v>
      </c>
      <c r="J36" s="9">
        <f t="shared" si="1"/>
        <v>390</v>
      </c>
      <c r="K36" s="9">
        <f t="shared" si="2"/>
        <v>13200</v>
      </c>
      <c r="L36" s="9">
        <f t="shared" si="4"/>
        <v>33360</v>
      </c>
      <c r="M36" s="8" t="str">
        <f t="shared" si="5"/>
        <v>ดี</v>
      </c>
      <c r="N36" s="8"/>
      <c r="Q36" s="8">
        <v>96</v>
      </c>
      <c r="R36" s="16" t="s">
        <v>102</v>
      </c>
      <c r="S36" s="15">
        <f>$S$35</f>
        <v>0.053</v>
      </c>
    </row>
    <row r="37" spans="1:19" ht="21">
      <c r="A37" s="3">
        <v>33</v>
      </c>
      <c r="B37" s="3">
        <v>33</v>
      </c>
      <c r="C37" s="4" t="s">
        <v>97</v>
      </c>
      <c r="D37" s="4" t="s">
        <v>66</v>
      </c>
      <c r="E37" s="3" t="s">
        <v>47</v>
      </c>
      <c r="F37" s="49">
        <v>12810</v>
      </c>
      <c r="G37" s="27">
        <v>92</v>
      </c>
      <c r="H37" s="15">
        <f t="shared" si="0"/>
        <v>0.0435</v>
      </c>
      <c r="I37" s="12">
        <f t="shared" si="3"/>
        <v>557.235</v>
      </c>
      <c r="J37" s="9">
        <f t="shared" si="1"/>
        <v>560</v>
      </c>
      <c r="K37" s="9">
        <f t="shared" si="2"/>
        <v>13370</v>
      </c>
      <c r="L37" s="9">
        <f t="shared" si="4"/>
        <v>33360</v>
      </c>
      <c r="M37" s="8" t="str">
        <f t="shared" si="5"/>
        <v>ดีมาก</v>
      </c>
      <c r="N37" s="8"/>
      <c r="Q37" s="8">
        <v>97</v>
      </c>
      <c r="R37" s="16" t="s">
        <v>102</v>
      </c>
      <c r="S37" s="15">
        <f>$S$35</f>
        <v>0.053</v>
      </c>
    </row>
    <row r="38" spans="1:19" ht="21">
      <c r="A38" s="3">
        <v>34</v>
      </c>
      <c r="B38" s="3">
        <v>34</v>
      </c>
      <c r="C38" s="4" t="s">
        <v>98</v>
      </c>
      <c r="D38" s="4" t="s">
        <v>87</v>
      </c>
      <c r="E38" s="3" t="s">
        <v>47</v>
      </c>
      <c r="F38" s="49">
        <v>10520</v>
      </c>
      <c r="G38" s="27">
        <v>84</v>
      </c>
      <c r="H38" s="15">
        <f t="shared" si="0"/>
        <v>0.03</v>
      </c>
      <c r="I38" s="12">
        <f t="shared" si="3"/>
        <v>315.59999999999997</v>
      </c>
      <c r="J38" s="9">
        <f t="shared" si="1"/>
        <v>320</v>
      </c>
      <c r="K38" s="9">
        <f t="shared" si="2"/>
        <v>10840</v>
      </c>
      <c r="L38" s="9">
        <f t="shared" si="4"/>
        <v>33360</v>
      </c>
      <c r="M38" s="8" t="str">
        <f t="shared" si="5"/>
        <v>ดี</v>
      </c>
      <c r="N38" s="8"/>
      <c r="Q38" s="8">
        <v>98</v>
      </c>
      <c r="R38" s="16" t="s">
        <v>102</v>
      </c>
      <c r="S38" s="15">
        <f>$S$35</f>
        <v>0.053</v>
      </c>
    </row>
    <row r="39" spans="1:19" ht="21">
      <c r="A39" s="3">
        <v>35</v>
      </c>
      <c r="B39" s="3">
        <v>35</v>
      </c>
      <c r="C39" s="4" t="s">
        <v>99</v>
      </c>
      <c r="D39" s="4" t="s">
        <v>8</v>
      </c>
      <c r="E39" s="3" t="s">
        <v>47</v>
      </c>
      <c r="F39" s="49">
        <v>11610</v>
      </c>
      <c r="G39" s="27">
        <v>84</v>
      </c>
      <c r="H39" s="15">
        <f t="shared" si="0"/>
        <v>0.03</v>
      </c>
      <c r="I39" s="12">
        <f t="shared" si="3"/>
        <v>348.3</v>
      </c>
      <c r="J39" s="9">
        <f t="shared" si="1"/>
        <v>350</v>
      </c>
      <c r="K39" s="9">
        <f t="shared" si="2"/>
        <v>11960</v>
      </c>
      <c r="L39" s="9">
        <f t="shared" si="4"/>
        <v>33360</v>
      </c>
      <c r="M39" s="8" t="str">
        <f t="shared" si="5"/>
        <v>ดี</v>
      </c>
      <c r="N39" s="8"/>
      <c r="Q39" s="8">
        <v>99</v>
      </c>
      <c r="R39" s="16" t="s">
        <v>102</v>
      </c>
      <c r="S39" s="15">
        <f>$S$35</f>
        <v>0.053</v>
      </c>
    </row>
    <row r="40" spans="1:19" ht="21">
      <c r="A40" s="3">
        <v>36</v>
      </c>
      <c r="B40" s="3">
        <v>36</v>
      </c>
      <c r="C40" s="4" t="s">
        <v>92</v>
      </c>
      <c r="D40" s="4" t="s">
        <v>8</v>
      </c>
      <c r="E40" s="3" t="s">
        <v>47</v>
      </c>
      <c r="F40" s="49">
        <v>12200</v>
      </c>
      <c r="G40" s="27">
        <v>88</v>
      </c>
      <c r="H40" s="15">
        <f t="shared" si="0"/>
        <v>0.0435</v>
      </c>
      <c r="I40" s="12">
        <f t="shared" si="3"/>
        <v>530.6999999999999</v>
      </c>
      <c r="J40" s="9">
        <f t="shared" si="1"/>
        <v>540</v>
      </c>
      <c r="K40" s="9">
        <f t="shared" si="2"/>
        <v>12740</v>
      </c>
      <c r="L40" s="9">
        <f t="shared" si="4"/>
        <v>33360</v>
      </c>
      <c r="M40" s="8" t="str">
        <f t="shared" si="5"/>
        <v>ดีมาก</v>
      </c>
      <c r="N40" s="8"/>
      <c r="Q40" s="65">
        <v>100</v>
      </c>
      <c r="R40" s="16" t="s">
        <v>102</v>
      </c>
      <c r="S40" s="15">
        <f>$S$35</f>
        <v>0.053</v>
      </c>
    </row>
    <row r="41" spans="1:19" ht="21">
      <c r="A41" s="3">
        <v>37</v>
      </c>
      <c r="B41" s="3">
        <v>37</v>
      </c>
      <c r="C41" s="4" t="s">
        <v>91</v>
      </c>
      <c r="D41" s="4" t="s">
        <v>8</v>
      </c>
      <c r="E41" s="3" t="s">
        <v>47</v>
      </c>
      <c r="F41" s="49">
        <v>12200</v>
      </c>
      <c r="G41" s="27">
        <v>84</v>
      </c>
      <c r="H41" s="15">
        <f t="shared" si="0"/>
        <v>0.03</v>
      </c>
      <c r="I41" s="12">
        <f t="shared" si="3"/>
        <v>366</v>
      </c>
      <c r="J41" s="9">
        <f t="shared" si="1"/>
        <v>370</v>
      </c>
      <c r="K41" s="9">
        <f t="shared" si="2"/>
        <v>12570</v>
      </c>
      <c r="L41" s="9">
        <f t="shared" si="4"/>
        <v>33360</v>
      </c>
      <c r="M41" s="8" t="str">
        <f t="shared" si="5"/>
        <v>ดี</v>
      </c>
      <c r="N41" s="8"/>
      <c r="Q41" s="62"/>
      <c r="R41" s="41"/>
      <c r="S41" s="63"/>
    </row>
    <row r="42" spans="1:19" ht="21">
      <c r="A42" s="3">
        <v>38</v>
      </c>
      <c r="B42" s="3">
        <v>38</v>
      </c>
      <c r="C42" s="4" t="s">
        <v>90</v>
      </c>
      <c r="D42" s="4" t="s">
        <v>8</v>
      </c>
      <c r="E42" s="3" t="s">
        <v>47</v>
      </c>
      <c r="F42" s="49">
        <v>12810</v>
      </c>
      <c r="G42" s="27">
        <v>89</v>
      </c>
      <c r="H42" s="15">
        <f t="shared" si="0"/>
        <v>0.0435</v>
      </c>
      <c r="I42" s="12">
        <f t="shared" si="3"/>
        <v>557.235</v>
      </c>
      <c r="J42" s="9">
        <f t="shared" si="1"/>
        <v>560</v>
      </c>
      <c r="K42" s="9">
        <f t="shared" si="2"/>
        <v>13370</v>
      </c>
      <c r="L42" s="9">
        <f t="shared" si="4"/>
        <v>33360</v>
      </c>
      <c r="M42" s="8" t="str">
        <f t="shared" si="5"/>
        <v>ดีมาก</v>
      </c>
      <c r="N42" s="8"/>
      <c r="Q42" s="28"/>
      <c r="R42" s="29"/>
      <c r="S42" s="64"/>
    </row>
    <row r="43" spans="1:19" ht="21">
      <c r="A43" s="3">
        <v>39</v>
      </c>
      <c r="B43" s="3">
        <v>39</v>
      </c>
      <c r="C43" s="4" t="s">
        <v>88</v>
      </c>
      <c r="D43" s="4" t="s">
        <v>11</v>
      </c>
      <c r="E43" s="3" t="s">
        <v>44</v>
      </c>
      <c r="F43" s="49">
        <v>8160</v>
      </c>
      <c r="G43" s="27">
        <v>87</v>
      </c>
      <c r="H43" s="15">
        <f t="shared" si="0"/>
        <v>0.0435</v>
      </c>
      <c r="I43" s="12">
        <f t="shared" si="3"/>
        <v>354.96</v>
      </c>
      <c r="J43" s="9">
        <f t="shared" si="1"/>
        <v>360</v>
      </c>
      <c r="K43" s="9">
        <f t="shared" si="2"/>
        <v>8520</v>
      </c>
      <c r="L43" s="9">
        <f t="shared" si="4"/>
        <v>19430</v>
      </c>
      <c r="M43" s="8" t="str">
        <f t="shared" si="5"/>
        <v>ดีมาก</v>
      </c>
      <c r="N43" s="8"/>
      <c r="Q43" s="28"/>
      <c r="R43" s="29"/>
      <c r="S43" s="64"/>
    </row>
    <row r="44" spans="1:19" ht="21.75" thickBot="1">
      <c r="A44" s="3">
        <v>40</v>
      </c>
      <c r="B44" s="3">
        <v>40</v>
      </c>
      <c r="C44" s="4" t="s">
        <v>89</v>
      </c>
      <c r="D44" s="4" t="s">
        <v>11</v>
      </c>
      <c r="E44" s="3" t="s">
        <v>44</v>
      </c>
      <c r="F44" s="55">
        <v>7770</v>
      </c>
      <c r="G44" s="27">
        <v>85</v>
      </c>
      <c r="H44" s="15">
        <f t="shared" si="0"/>
        <v>0.0435</v>
      </c>
      <c r="I44" s="12">
        <f t="shared" si="3"/>
        <v>337.995</v>
      </c>
      <c r="J44" s="9">
        <f t="shared" si="1"/>
        <v>340</v>
      </c>
      <c r="K44" s="9">
        <f t="shared" si="2"/>
        <v>8110</v>
      </c>
      <c r="L44" s="9">
        <f t="shared" si="4"/>
        <v>19430</v>
      </c>
      <c r="M44" s="8" t="str">
        <f t="shared" si="5"/>
        <v>ดีมาก</v>
      </c>
      <c r="N44" s="8"/>
      <c r="Q44" s="28"/>
      <c r="R44" s="29"/>
      <c r="S44" s="64"/>
    </row>
    <row r="45" spans="5:19" ht="21.75" thickBot="1">
      <c r="E45" s="54" t="s">
        <v>32</v>
      </c>
      <c r="F45" s="56">
        <f>SUM(F5:F44)</f>
        <v>437560</v>
      </c>
      <c r="I45" s="11"/>
      <c r="J45" s="35">
        <f>SUM(J5:J44)</f>
        <v>17370</v>
      </c>
      <c r="L45" s="53"/>
      <c r="Q45" s="28"/>
      <c r="R45" s="29"/>
      <c r="S45" s="64"/>
    </row>
    <row r="49" ht="15.75">
      <c r="E49" s="67" t="s">
        <v>103</v>
      </c>
    </row>
    <row r="50" spans="5:7" ht="12.75">
      <c r="E50" s="36" t="s">
        <v>37</v>
      </c>
      <c r="F50" s="36" t="s">
        <v>39</v>
      </c>
      <c r="G50" s="36" t="s">
        <v>38</v>
      </c>
    </row>
    <row r="51" spans="5:7" ht="12.75">
      <c r="E51" s="16" t="s">
        <v>30</v>
      </c>
      <c r="F51" s="50">
        <f>S40</f>
        <v>0.053</v>
      </c>
      <c r="G51" s="58">
        <f>COUNTIF($H$5:$H$44,"=5.50%")</f>
        <v>0</v>
      </c>
    </row>
    <row r="52" spans="5:7" ht="12.75">
      <c r="E52" s="16" t="s">
        <v>31</v>
      </c>
      <c r="F52" s="50">
        <f>S35</f>
        <v>0.053</v>
      </c>
      <c r="G52" s="58">
        <f>COUNTIF($H$5:$H$44,"=5.0%")</f>
        <v>0</v>
      </c>
    </row>
    <row r="53" spans="5:7" ht="12.75">
      <c r="E53" s="16" t="s">
        <v>33</v>
      </c>
      <c r="F53" s="50">
        <f>S30</f>
        <v>0.0435</v>
      </c>
      <c r="G53" s="58">
        <f>COUNTIF($H$5:$H$44,"=3.8%")</f>
        <v>0</v>
      </c>
    </row>
    <row r="54" spans="5:7" ht="12.75">
      <c r="E54" s="16" t="s">
        <v>34</v>
      </c>
      <c r="F54" s="50">
        <f>S25</f>
        <v>0.0435</v>
      </c>
      <c r="G54" s="58">
        <f>COUNTIF($H$5:$H$44,"=3.60%")</f>
        <v>0</v>
      </c>
    </row>
    <row r="55" spans="5:7" ht="12.75">
      <c r="E55" s="16" t="s">
        <v>35</v>
      </c>
      <c r="F55" s="50">
        <f>S15</f>
        <v>0.03</v>
      </c>
      <c r="G55" s="58">
        <f>COUNTIF($H$5:$H$44,"=2.60%")</f>
        <v>0</v>
      </c>
    </row>
    <row r="56" spans="5:7" ht="12.75">
      <c r="E56" s="16" t="s">
        <v>36</v>
      </c>
      <c r="F56" s="50">
        <f>S5</f>
        <v>0</v>
      </c>
      <c r="G56" s="58">
        <f>COUNTIF($H$5:$H$44,"=0%")</f>
        <v>2</v>
      </c>
    </row>
    <row r="57" spans="5:7" ht="12.75">
      <c r="E57" s="8"/>
      <c r="F57" s="51"/>
      <c r="G57" s="59">
        <f>SUM(G51:G56)</f>
        <v>2</v>
      </c>
    </row>
  </sheetData>
  <sheetProtection/>
  <mergeCells count="3">
    <mergeCell ref="B3:B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:P13"/>
  <sheetViews>
    <sheetView zoomScalePageLayoutView="0" workbookViewId="0" topLeftCell="A1">
      <selection activeCell="F3" sqref="F3"/>
    </sheetView>
  </sheetViews>
  <sheetFormatPr defaultColWidth="9.140625" defaultRowHeight="12.75"/>
  <cols>
    <col min="5" max="5" width="18.421875" style="0" bestFit="1" customWidth="1"/>
    <col min="6" max="6" width="33.7109375" style="0" customWidth="1"/>
    <col min="10" max="10" width="9.8515625" style="0" bestFit="1" customWidth="1"/>
    <col min="11" max="11" width="12.421875" style="0" bestFit="1" customWidth="1"/>
    <col min="12" max="13" width="0" style="0" hidden="1" customWidth="1"/>
  </cols>
  <sheetData>
    <row r="2" spans="6:13" ht="12.75">
      <c r="F2" s="5" t="s">
        <v>107</v>
      </c>
      <c r="K2" s="5" t="s">
        <v>108</v>
      </c>
      <c r="L2" s="68" t="s">
        <v>114</v>
      </c>
      <c r="M2" s="68" t="s">
        <v>115</v>
      </c>
    </row>
    <row r="3" spans="5:16" ht="12.75">
      <c r="E3" s="5" t="s">
        <v>102</v>
      </c>
      <c r="F3" s="5"/>
      <c r="J3" s="5" t="s">
        <v>102</v>
      </c>
      <c r="K3" s="5" t="s">
        <v>104</v>
      </c>
      <c r="L3" s="5">
        <v>80</v>
      </c>
      <c r="M3">
        <v>100</v>
      </c>
      <c r="P3" s="5" t="s">
        <v>10</v>
      </c>
    </row>
    <row r="4" spans="5:16" ht="12.75">
      <c r="E4" s="5" t="s">
        <v>9</v>
      </c>
      <c r="J4" s="5" t="s">
        <v>24</v>
      </c>
      <c r="K4" s="5" t="s">
        <v>105</v>
      </c>
      <c r="L4" s="5">
        <v>60</v>
      </c>
      <c r="M4">
        <v>79.99</v>
      </c>
      <c r="P4" s="5" t="s">
        <v>29</v>
      </c>
    </row>
    <row r="5" spans="5:16" ht="12.75">
      <c r="E5" s="5" t="s">
        <v>24</v>
      </c>
      <c r="J5" s="5" t="s">
        <v>112</v>
      </c>
      <c r="K5" s="5" t="s">
        <v>106</v>
      </c>
      <c r="L5" s="5">
        <v>0</v>
      </c>
      <c r="M5">
        <v>59.99</v>
      </c>
      <c r="P5" s="5" t="s">
        <v>116</v>
      </c>
    </row>
    <row r="6" spans="5:16" ht="12.75">
      <c r="E6" s="5" t="s">
        <v>23</v>
      </c>
      <c r="P6" s="5" t="s">
        <v>117</v>
      </c>
    </row>
    <row r="7" spans="5:16" ht="12.75">
      <c r="E7" s="5" t="s">
        <v>101</v>
      </c>
      <c r="F7" s="5" t="s">
        <v>113</v>
      </c>
      <c r="P7" s="5" t="s">
        <v>118</v>
      </c>
    </row>
    <row r="11" ht="12.75">
      <c r="E11" s="5" t="s">
        <v>109</v>
      </c>
    </row>
    <row r="12" ht="12.75">
      <c r="E12" s="5" t="s">
        <v>110</v>
      </c>
    </row>
    <row r="13" ht="12.75">
      <c r="E13" s="5" t="s">
        <v>111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28">
      <selection activeCell="D34" sqref="D34"/>
    </sheetView>
  </sheetViews>
  <sheetFormatPr defaultColWidth="9.140625" defaultRowHeight="12.75"/>
  <cols>
    <col min="1" max="1" width="8.28125" style="117" customWidth="1"/>
    <col min="2" max="2" width="8.57421875" style="117" customWidth="1"/>
    <col min="3" max="3" width="21.7109375" style="117" customWidth="1"/>
    <col min="4" max="4" width="19.7109375" style="117" customWidth="1"/>
    <col min="5" max="5" width="10.57421875" style="117" customWidth="1"/>
    <col min="6" max="6" width="11.8515625" style="117" customWidth="1"/>
    <col min="7" max="7" width="26.7109375" style="117" customWidth="1"/>
    <col min="8" max="16384" width="9.140625" style="117" customWidth="1"/>
  </cols>
  <sheetData>
    <row r="1" ht="23.25">
      <c r="G1" s="118" t="s">
        <v>129</v>
      </c>
    </row>
    <row r="2" spans="1:9" ht="23.25">
      <c r="A2" s="106" t="s">
        <v>128</v>
      </c>
      <c r="B2" s="106"/>
      <c r="C2" s="106"/>
      <c r="D2" s="106"/>
      <c r="E2" s="106"/>
      <c r="F2" s="106"/>
      <c r="G2" s="106"/>
      <c r="H2" s="119"/>
      <c r="I2" s="119"/>
    </row>
    <row r="3" spans="1:7" s="120" customFormat="1" ht="23.25">
      <c r="A3" s="106" t="s">
        <v>130</v>
      </c>
      <c r="B3" s="106"/>
      <c r="C3" s="106"/>
      <c r="D3" s="106"/>
      <c r="E3" s="106"/>
      <c r="F3" s="106"/>
      <c r="G3" s="106"/>
    </row>
    <row r="4" ht="12.75" customHeight="1"/>
    <row r="5" spans="1:7" s="119" customFormat="1" ht="23.25">
      <c r="A5" s="98" t="s">
        <v>120</v>
      </c>
      <c r="B5" s="98" t="s">
        <v>6</v>
      </c>
      <c r="C5" s="98" t="s">
        <v>126</v>
      </c>
      <c r="D5" s="98" t="s">
        <v>6</v>
      </c>
      <c r="E5" s="98" t="s">
        <v>41</v>
      </c>
      <c r="F5" s="98" t="s">
        <v>14</v>
      </c>
      <c r="G5" s="98" t="s">
        <v>4</v>
      </c>
    </row>
    <row r="6" spans="1:7" s="119" customFormat="1" ht="23.25">
      <c r="A6" s="99"/>
      <c r="B6" s="99" t="s">
        <v>123</v>
      </c>
      <c r="C6" s="99"/>
      <c r="D6" s="99"/>
      <c r="E6" s="99"/>
      <c r="F6" s="99" t="s">
        <v>13</v>
      </c>
      <c r="G6" s="99"/>
    </row>
    <row r="7" spans="1:7" ht="23.25">
      <c r="A7" s="121"/>
      <c r="B7" s="121"/>
      <c r="C7" s="121"/>
      <c r="D7" s="121"/>
      <c r="E7" s="121"/>
      <c r="F7" s="121"/>
      <c r="G7" s="121"/>
    </row>
    <row r="8" spans="1:7" ht="23.25">
      <c r="A8" s="122"/>
      <c r="B8" s="122"/>
      <c r="C8" s="122"/>
      <c r="D8" s="122"/>
      <c r="E8" s="122"/>
      <c r="F8" s="123"/>
      <c r="G8" s="124"/>
    </row>
    <row r="9" spans="1:7" ht="23.25">
      <c r="A9" s="122"/>
      <c r="B9" s="125"/>
      <c r="C9" s="125"/>
      <c r="D9" s="125"/>
      <c r="E9" s="125"/>
      <c r="F9" s="126"/>
      <c r="G9" s="124"/>
    </row>
    <row r="10" spans="1:7" ht="23.25">
      <c r="A10" s="122"/>
      <c r="B10" s="125"/>
      <c r="C10" s="125"/>
      <c r="D10" s="125"/>
      <c r="E10" s="125"/>
      <c r="F10" s="126"/>
      <c r="G10" s="124"/>
    </row>
    <row r="11" spans="1:7" ht="23.25">
      <c r="A11" s="122"/>
      <c r="B11" s="122"/>
      <c r="C11" s="125"/>
      <c r="D11" s="125"/>
      <c r="E11" s="122"/>
      <c r="F11" s="126"/>
      <c r="G11" s="125"/>
    </row>
    <row r="12" spans="1:7" ht="23.25">
      <c r="A12" s="122"/>
      <c r="B12" s="122"/>
      <c r="C12" s="122"/>
      <c r="D12" s="122"/>
      <c r="E12" s="122"/>
      <c r="F12" s="123"/>
      <c r="G12" s="124"/>
    </row>
    <row r="13" spans="1:7" ht="23.25">
      <c r="A13" s="122"/>
      <c r="B13" s="125"/>
      <c r="C13" s="125"/>
      <c r="D13" s="125"/>
      <c r="E13" s="125"/>
      <c r="F13" s="126"/>
      <c r="G13" s="124"/>
    </row>
    <row r="14" spans="1:7" ht="23.25">
      <c r="A14" s="122"/>
      <c r="B14" s="125"/>
      <c r="C14" s="125"/>
      <c r="D14" s="125"/>
      <c r="E14" s="125"/>
      <c r="F14" s="126"/>
      <c r="G14" s="124"/>
    </row>
    <row r="15" spans="1:7" ht="23.25">
      <c r="A15" s="125"/>
      <c r="B15" s="125"/>
      <c r="C15" s="125"/>
      <c r="D15" s="125"/>
      <c r="E15" s="125"/>
      <c r="F15" s="125"/>
      <c r="G15" s="125"/>
    </row>
    <row r="16" spans="1:7" ht="23.25">
      <c r="A16" s="125"/>
      <c r="B16" s="125"/>
      <c r="C16" s="125"/>
      <c r="D16" s="125"/>
      <c r="E16" s="125"/>
      <c r="F16" s="125"/>
      <c r="G16" s="125"/>
    </row>
    <row r="17" spans="1:7" ht="23.25">
      <c r="A17" s="122"/>
      <c r="B17" s="122"/>
      <c r="C17" s="122"/>
      <c r="D17" s="122"/>
      <c r="E17" s="122"/>
      <c r="F17" s="123"/>
      <c r="G17" s="124"/>
    </row>
    <row r="18" spans="1:7" ht="23.25">
      <c r="A18" s="122"/>
      <c r="B18" s="125"/>
      <c r="C18" s="125"/>
      <c r="D18" s="125"/>
      <c r="E18" s="125"/>
      <c r="F18" s="126"/>
      <c r="G18" s="125"/>
    </row>
    <row r="19" spans="1:7" ht="23.25">
      <c r="A19" s="122"/>
      <c r="B19" s="125"/>
      <c r="C19" s="125"/>
      <c r="D19" s="125"/>
      <c r="E19" s="125"/>
      <c r="F19" s="126"/>
      <c r="G19" s="124"/>
    </row>
    <row r="20" spans="1:7" ht="23.25">
      <c r="A20" s="125"/>
      <c r="B20" s="125"/>
      <c r="C20" s="125"/>
      <c r="D20" s="125"/>
      <c r="E20" s="125"/>
      <c r="F20" s="125"/>
      <c r="G20" s="125"/>
    </row>
    <row r="21" spans="1:7" ht="23.25">
      <c r="A21" s="125"/>
      <c r="B21" s="125"/>
      <c r="C21" s="125"/>
      <c r="D21" s="125"/>
      <c r="E21" s="125"/>
      <c r="F21" s="125"/>
      <c r="G21" s="125"/>
    </row>
    <row r="22" spans="1:7" ht="23.25">
      <c r="A22" s="125"/>
      <c r="B22" s="125"/>
      <c r="C22" s="125"/>
      <c r="D22" s="125"/>
      <c r="E22" s="125"/>
      <c r="F22" s="125"/>
      <c r="G22" s="125"/>
    </row>
    <row r="23" spans="1:7" ht="23.25">
      <c r="A23" s="125"/>
      <c r="B23" s="125"/>
      <c r="C23" s="125"/>
      <c r="D23" s="125"/>
      <c r="E23" s="125"/>
      <c r="F23" s="125"/>
      <c r="G23" s="125"/>
    </row>
    <row r="24" spans="1:7" ht="23.25">
      <c r="A24" s="125"/>
      <c r="B24" s="125"/>
      <c r="C24" s="125"/>
      <c r="D24" s="125"/>
      <c r="E24" s="125"/>
      <c r="F24" s="125"/>
      <c r="G24" s="125"/>
    </row>
    <row r="25" spans="1:7" ht="23.25">
      <c r="A25" s="125"/>
      <c r="B25" s="125"/>
      <c r="C25" s="125"/>
      <c r="D25" s="125"/>
      <c r="E25" s="125"/>
      <c r="F25" s="125"/>
      <c r="G25" s="125"/>
    </row>
    <row r="26" spans="1:7" ht="23.25">
      <c r="A26" s="125"/>
      <c r="B26" s="125"/>
      <c r="C26" s="125"/>
      <c r="D26" s="125"/>
      <c r="E26" s="125"/>
      <c r="F26" s="125"/>
      <c r="G26" s="125"/>
    </row>
    <row r="27" spans="1:7" ht="23.25">
      <c r="A27" s="125"/>
      <c r="B27" s="125"/>
      <c r="C27" s="125"/>
      <c r="D27" s="125"/>
      <c r="E27" s="125"/>
      <c r="F27" s="125"/>
      <c r="G27" s="125"/>
    </row>
    <row r="28" spans="1:7" ht="23.25">
      <c r="A28" s="125"/>
      <c r="B28" s="125"/>
      <c r="C28" s="125"/>
      <c r="D28" s="125"/>
      <c r="E28" s="125"/>
      <c r="F28" s="125"/>
      <c r="G28" s="125"/>
    </row>
    <row r="29" spans="1:7" ht="23.25">
      <c r="A29" s="127"/>
      <c r="B29" s="127"/>
      <c r="C29" s="127"/>
      <c r="D29" s="127"/>
      <c r="E29" s="127"/>
      <c r="F29" s="127"/>
      <c r="G29" s="127"/>
    </row>
    <row r="31" ht="23.25">
      <c r="E31" s="128" t="s">
        <v>139</v>
      </c>
    </row>
    <row r="32" ht="23.25">
      <c r="E32" s="129" t="s">
        <v>137</v>
      </c>
    </row>
    <row r="33" ht="23.25">
      <c r="E33" s="129" t="s">
        <v>138</v>
      </c>
    </row>
  </sheetData>
  <sheetProtection/>
  <mergeCells count="2">
    <mergeCell ref="A2:G2"/>
    <mergeCell ref="A3:G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G10" sqref="G10"/>
    </sheetView>
  </sheetViews>
  <sheetFormatPr defaultColWidth="11.57421875" defaultRowHeight="12.75"/>
  <cols>
    <col min="1" max="1" width="5.8515625" style="97" bestFit="1" customWidth="1"/>
    <col min="2" max="2" width="11.140625" style="72" customWidth="1"/>
    <col min="3" max="3" width="10.00390625" style="72" customWidth="1"/>
    <col min="4" max="4" width="18.8515625" style="72" bestFit="1" customWidth="1"/>
    <col min="5" max="5" width="9.421875" style="72" customWidth="1"/>
    <col min="6" max="6" width="10.421875" style="72" customWidth="1"/>
    <col min="7" max="7" width="12.00390625" style="72" customWidth="1"/>
    <col min="8" max="8" width="11.140625" style="72" customWidth="1"/>
    <col min="9" max="9" width="12.57421875" style="72" customWidth="1"/>
    <col min="10" max="10" width="14.140625" style="72" customWidth="1"/>
    <col min="11" max="11" width="27.00390625" style="72" customWidth="1"/>
    <col min="12" max="12" width="11.57421875" style="72" customWidth="1"/>
    <col min="13" max="16384" width="11.57421875" style="72" customWidth="1"/>
  </cols>
  <sheetData>
    <row r="1" spans="7:11" s="69" customFormat="1" ht="24">
      <c r="G1" s="70"/>
      <c r="K1" s="71" t="s">
        <v>131</v>
      </c>
    </row>
    <row r="2" spans="1:11" ht="24">
      <c r="A2" s="107" t="s">
        <v>133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24.75" thickBot="1">
      <c r="A3" s="108" t="s">
        <v>132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21.75">
      <c r="A4" s="73" t="s">
        <v>0</v>
      </c>
      <c r="B4" s="109" t="s">
        <v>119</v>
      </c>
      <c r="C4" s="110"/>
      <c r="D4" s="113" t="s">
        <v>127</v>
      </c>
      <c r="E4" s="113" t="s">
        <v>41</v>
      </c>
      <c r="F4" s="73" t="s">
        <v>6</v>
      </c>
      <c r="G4" s="74" t="s">
        <v>14</v>
      </c>
      <c r="H4" s="74" t="s">
        <v>121</v>
      </c>
      <c r="I4" s="74" t="s">
        <v>2</v>
      </c>
      <c r="J4" s="73" t="s">
        <v>135</v>
      </c>
      <c r="K4" s="75" t="s">
        <v>4</v>
      </c>
    </row>
    <row r="5" spans="1:11" ht="21.75">
      <c r="A5" s="75" t="s">
        <v>5</v>
      </c>
      <c r="B5" s="111"/>
      <c r="C5" s="112"/>
      <c r="D5" s="114"/>
      <c r="E5" s="114"/>
      <c r="F5" s="75" t="s">
        <v>123</v>
      </c>
      <c r="G5" s="76" t="s">
        <v>13</v>
      </c>
      <c r="H5" s="76" t="s">
        <v>16</v>
      </c>
      <c r="I5" s="76" t="s">
        <v>124</v>
      </c>
      <c r="J5" s="75" t="s">
        <v>122</v>
      </c>
      <c r="K5" s="101" t="s">
        <v>136</v>
      </c>
    </row>
    <row r="6" spans="1:11" ht="22.5" thickBot="1">
      <c r="A6" s="77"/>
      <c r="B6" s="78"/>
      <c r="C6" s="79"/>
      <c r="D6" s="80"/>
      <c r="E6" s="80"/>
      <c r="F6" s="80"/>
      <c r="G6" s="80"/>
      <c r="H6" s="81" t="s">
        <v>125</v>
      </c>
      <c r="I6" s="80"/>
      <c r="J6" s="81" t="s">
        <v>134</v>
      </c>
      <c r="K6" s="100"/>
    </row>
    <row r="7" spans="1:11" ht="21.75">
      <c r="A7" s="86"/>
      <c r="B7" s="87"/>
      <c r="C7" s="88"/>
      <c r="D7" s="89"/>
      <c r="E7" s="90"/>
      <c r="F7" s="90"/>
      <c r="G7" s="91"/>
      <c r="H7" s="82"/>
      <c r="I7" s="85"/>
      <c r="J7" s="92"/>
      <c r="K7" s="85"/>
    </row>
    <row r="8" spans="1:11" ht="21.75">
      <c r="A8" s="86"/>
      <c r="B8" s="87"/>
      <c r="C8" s="88"/>
      <c r="D8" s="89"/>
      <c r="E8" s="90"/>
      <c r="F8" s="90"/>
      <c r="G8" s="91"/>
      <c r="H8" s="82"/>
      <c r="I8" s="85"/>
      <c r="J8" s="92"/>
      <c r="K8" s="85"/>
    </row>
    <row r="9" spans="1:11" ht="21.75">
      <c r="A9" s="86"/>
      <c r="B9" s="93"/>
      <c r="C9" s="94"/>
      <c r="D9" s="95"/>
      <c r="E9" s="86"/>
      <c r="F9" s="90"/>
      <c r="G9" s="96"/>
      <c r="H9" s="82"/>
      <c r="I9" s="85"/>
      <c r="J9" s="92"/>
      <c r="K9" s="85"/>
    </row>
    <row r="10" spans="1:11" ht="21.75">
      <c r="A10" s="86"/>
      <c r="B10" s="93"/>
      <c r="C10" s="94"/>
      <c r="D10" s="95"/>
      <c r="E10" s="86"/>
      <c r="F10" s="90"/>
      <c r="G10" s="96"/>
      <c r="H10" s="82"/>
      <c r="I10" s="85"/>
      <c r="J10" s="92"/>
      <c r="K10" s="85"/>
    </row>
    <row r="11" spans="1:11" ht="21.75">
      <c r="A11" s="86"/>
      <c r="B11" s="93"/>
      <c r="C11" s="94"/>
      <c r="D11" s="95"/>
      <c r="E11" s="86"/>
      <c r="F11" s="90"/>
      <c r="G11" s="96"/>
      <c r="H11" s="82"/>
      <c r="I11" s="85"/>
      <c r="J11" s="92"/>
      <c r="K11" s="85"/>
    </row>
    <row r="12" spans="1:11" ht="21.75">
      <c r="A12" s="86"/>
      <c r="B12" s="93"/>
      <c r="C12" s="94"/>
      <c r="D12" s="95"/>
      <c r="E12" s="86"/>
      <c r="F12" s="90"/>
      <c r="G12" s="96"/>
      <c r="H12" s="82"/>
      <c r="I12" s="85"/>
      <c r="J12" s="92"/>
      <c r="K12" s="85"/>
    </row>
    <row r="13" spans="1:11" ht="21.75">
      <c r="A13" s="82"/>
      <c r="B13" s="93"/>
      <c r="C13" s="94"/>
      <c r="D13" s="95"/>
      <c r="E13" s="86"/>
      <c r="F13" s="90"/>
      <c r="G13" s="96"/>
      <c r="H13" s="82"/>
      <c r="I13" s="85"/>
      <c r="J13" s="92"/>
      <c r="K13" s="85"/>
    </row>
    <row r="14" spans="1:11" ht="21.75">
      <c r="A14" s="82"/>
      <c r="B14" s="93"/>
      <c r="C14" s="94"/>
      <c r="D14" s="95"/>
      <c r="E14" s="86"/>
      <c r="F14" s="90"/>
      <c r="G14" s="96"/>
      <c r="H14" s="82"/>
      <c r="I14" s="85"/>
      <c r="J14" s="92"/>
      <c r="K14" s="85"/>
    </row>
    <row r="15" spans="1:11" ht="21.75">
      <c r="A15" s="86"/>
      <c r="B15" s="93"/>
      <c r="C15" s="94"/>
      <c r="D15" s="95"/>
      <c r="E15" s="86"/>
      <c r="F15" s="90"/>
      <c r="G15" s="96"/>
      <c r="H15" s="82"/>
      <c r="I15" s="85"/>
      <c r="J15" s="92"/>
      <c r="K15" s="85"/>
    </row>
    <row r="16" spans="1:11" ht="21.75">
      <c r="A16" s="82"/>
      <c r="B16" s="83"/>
      <c r="C16" s="84"/>
      <c r="D16" s="85"/>
      <c r="E16" s="85"/>
      <c r="F16" s="85"/>
      <c r="G16" s="85"/>
      <c r="H16" s="85"/>
      <c r="I16" s="85"/>
      <c r="J16" s="85"/>
      <c r="K16" s="85"/>
    </row>
    <row r="17" spans="1:11" ht="22.5" thickBot="1">
      <c r="A17" s="77"/>
      <c r="B17" s="78"/>
      <c r="C17" s="79"/>
      <c r="D17" s="80"/>
      <c r="E17" s="80"/>
      <c r="F17" s="80"/>
      <c r="G17" s="80"/>
      <c r="H17" s="80"/>
      <c r="I17" s="80"/>
      <c r="J17" s="80"/>
      <c r="K17" s="80"/>
    </row>
    <row r="19" ht="24">
      <c r="G19" s="116" t="s">
        <v>139</v>
      </c>
    </row>
    <row r="20" ht="24">
      <c r="G20" s="115" t="s">
        <v>137</v>
      </c>
    </row>
    <row r="21" ht="24">
      <c r="G21" s="115" t="s">
        <v>138</v>
      </c>
    </row>
  </sheetData>
  <sheetProtection/>
  <mergeCells count="5">
    <mergeCell ref="A2:K2"/>
    <mergeCell ref="A3:K3"/>
    <mergeCell ref="B4:C5"/>
    <mergeCell ref="D4:D5"/>
    <mergeCell ref="E4:E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ocsc</dc:creator>
  <cp:keywords/>
  <dc:description/>
  <cp:lastModifiedBy> </cp:lastModifiedBy>
  <cp:lastPrinted>2011-09-06T02:36:16Z</cp:lastPrinted>
  <dcterms:created xsi:type="dcterms:W3CDTF">2010-03-29T10:42:36Z</dcterms:created>
  <dcterms:modified xsi:type="dcterms:W3CDTF">2011-09-06T02:36:17Z</dcterms:modified>
  <cp:category/>
  <cp:version/>
  <cp:contentType/>
  <cp:contentStatus/>
</cp:coreProperties>
</file>